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uv\Downloads\"/>
    </mc:Choice>
  </mc:AlternateContent>
  <bookViews>
    <workbookView xWindow="0" yWindow="0" windowWidth="28800" windowHeight="12330" tabRatio="991"/>
  </bookViews>
  <sheets>
    <sheet name="Лист1" sheetId="1" r:id="rId1"/>
    <sheet name="Лист2" sheetId="2" r:id="rId2"/>
    <sheet name="Лист3" sheetId="3" r:id="rId3"/>
  </sheets>
  <calcPr calcId="162913" refMode="R1C1"/>
  <fileRecoveryPr repairLoad="1"/>
</workbook>
</file>

<file path=xl/calcChain.xml><?xml version="1.0" encoding="utf-8"?>
<calcChain xmlns="http://schemas.openxmlformats.org/spreadsheetml/2006/main">
  <c r="E9" i="1" l="1"/>
  <c r="E10" i="1"/>
  <c r="E11" i="1"/>
  <c r="D13" i="1"/>
  <c r="F13" i="1"/>
  <c r="E13" i="1" s="1"/>
  <c r="G13" i="1"/>
  <c r="E14" i="1"/>
  <c r="E15" i="1"/>
  <c r="D18" i="1"/>
  <c r="D24" i="1" s="1"/>
  <c r="F18" i="1"/>
  <c r="D19" i="1"/>
  <c r="F19" i="1"/>
  <c r="E19" i="1" s="1"/>
  <c r="G19" i="1"/>
  <c r="G18" i="1" s="1"/>
  <c r="E20" i="1"/>
  <c r="E21" i="1"/>
  <c r="E22" i="1"/>
  <c r="E23" i="1"/>
  <c r="F24" i="1"/>
  <c r="E24" i="1" s="1"/>
  <c r="G24" i="1"/>
  <c r="F25" i="1"/>
  <c r="E25" i="1" s="1"/>
  <c r="E26" i="1"/>
  <c r="E27" i="1"/>
  <c r="D28" i="1"/>
  <c r="G28" i="1"/>
  <c r="E29" i="1"/>
  <c r="E31" i="1"/>
  <c r="E33" i="1"/>
  <c r="D34" i="1"/>
  <c r="G34" i="1"/>
  <c r="G32" i="1" s="1"/>
  <c r="F35" i="1"/>
  <c r="E35" i="1" s="1"/>
  <c r="H35" i="1" s="1"/>
  <c r="E36" i="1"/>
  <c r="E37" i="1"/>
  <c r="E39" i="1"/>
  <c r="E40" i="1"/>
  <c r="E41" i="1"/>
  <c r="D42" i="1"/>
  <c r="F42" i="1"/>
  <c r="E42" i="1" s="1"/>
  <c r="G42" i="1"/>
  <c r="E43" i="1"/>
  <c r="E44" i="1"/>
  <c r="E45" i="1"/>
  <c r="E46" i="1"/>
  <c r="E47" i="1"/>
  <c r="E48" i="1"/>
  <c r="H48" i="1"/>
  <c r="D50" i="1"/>
  <c r="D49" i="1" s="1"/>
  <c r="F50" i="1"/>
  <c r="E50" i="1" s="1"/>
  <c r="G50" i="1"/>
  <c r="G49" i="1" s="1"/>
  <c r="E51" i="1"/>
  <c r="D53" i="1"/>
  <c r="F53" i="1"/>
  <c r="E53" i="1" s="1"/>
  <c r="G53" i="1"/>
  <c r="G52" i="1" s="1"/>
  <c r="E54" i="1"/>
  <c r="G55" i="1"/>
  <c r="F56" i="1"/>
  <c r="F55" i="1" s="1"/>
  <c r="G17" i="1" l="1"/>
  <c r="G16" i="1" s="1"/>
  <c r="H25" i="1"/>
  <c r="F52" i="1"/>
  <c r="E55" i="1"/>
  <c r="H24" i="1"/>
  <c r="G12" i="1"/>
  <c r="G57" i="1" s="1"/>
  <c r="D17" i="1"/>
  <c r="D16" i="1" s="1"/>
  <c r="D12" i="1" s="1"/>
  <c r="E56" i="1"/>
  <c r="H56" i="1" s="1"/>
  <c r="F49" i="1"/>
  <c r="D25" i="1"/>
  <c r="E18" i="1"/>
  <c r="H18" i="1" s="1"/>
  <c r="E49" i="1" l="1"/>
  <c r="F38" i="1"/>
  <c r="E52" i="1"/>
  <c r="H52" i="1" s="1"/>
  <c r="H55" i="1"/>
  <c r="F32" i="1" l="1"/>
  <c r="E38" i="1"/>
  <c r="H38" i="1" s="1"/>
  <c r="F34" i="1"/>
  <c r="E34" i="1" s="1"/>
  <c r="H34" i="1" s="1"/>
  <c r="F12" i="1"/>
  <c r="E12" i="1" l="1"/>
  <c r="F57" i="1"/>
  <c r="E32" i="1"/>
  <c r="H32" i="1" s="1"/>
  <c r="F17" i="1"/>
  <c r="F16" i="1" l="1"/>
  <c r="E16" i="1" s="1"/>
  <c r="H16" i="1" s="1"/>
  <c r="E17" i="1"/>
  <c r="H17" i="1" s="1"/>
  <c r="H12" i="1"/>
  <c r="E57" i="1"/>
</calcChain>
</file>

<file path=xl/sharedStrings.xml><?xml version="1.0" encoding="utf-8"?>
<sst xmlns="http://schemas.openxmlformats.org/spreadsheetml/2006/main" count="126" uniqueCount="116">
  <si>
    <t>Прибрежненский аграрный колледж (филиал) ФГАОУ ВО "КФУ им. В.И. Вернадского"</t>
  </si>
  <si>
    <t>(наименование филиала)</t>
  </si>
  <si>
    <t>(рублей)</t>
  </si>
  <si>
    <t>Наименование показателей</t>
  </si>
  <si>
    <t>Код строки</t>
  </si>
  <si>
    <t>Код по бюджетной классификации Российской Федерации</t>
  </si>
  <si>
    <t>Плановые показатели по поступлениям и выплатам от оказания услуг (выполнения работ) на платной основе и от иной приносящей доход деятельности (с учетом изменений и дополнений)</t>
  </si>
  <si>
    <t>Фактические  доходы и кассовые расходы за отчетный период</t>
  </si>
  <si>
    <t>в том числе:</t>
  </si>
  <si>
    <t>% выполнения плана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</si>
  <si>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</si>
  <si>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</si>
  <si>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5=6+7</t>
  </si>
  <si>
    <t>8=5/4*100</t>
  </si>
  <si>
    <t>Остаток средств на начало года</t>
  </si>
  <si>
    <t>001</t>
  </si>
  <si>
    <t>X</t>
  </si>
  <si>
    <t>Возврат неиспользованных остатков субсидий прошлых лет в доход бюджета (-)</t>
  </si>
  <si>
    <t>002</t>
  </si>
  <si>
    <t>Возврат остатка субсидии на выполнение государственного задания в объеме, соответствующем не достигнутым показателям государственного задания (-)</t>
  </si>
  <si>
    <t>003</t>
  </si>
  <si>
    <t>Поступления от доходов, всего:</t>
  </si>
  <si>
    <t>004</t>
  </si>
  <si>
    <t>в том числе: от собственности</t>
  </si>
  <si>
    <t>005</t>
  </si>
  <si>
    <t>из них: от использования имущества, находящегося в государственной собственности и переданного в аренду</t>
  </si>
  <si>
    <t>006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</si>
  <si>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</si>
  <si>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</si>
  <si>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</si>
  <si>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</si>
  <si>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 от оказания услуг (выполнения работ) на платной основе</t>
  </si>
  <si>
    <t>009</t>
  </si>
  <si>
    <t>в том числе: от образовательной деятельности</t>
  </si>
  <si>
    <t>010</t>
  </si>
  <si>
    <t>в том числе: от реализации основных общеобразовательных программ</t>
  </si>
  <si>
    <t>011</t>
  </si>
  <si>
    <t>в том числе: 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</si>
  <si>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</si>
  <si>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</si>
  <si>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</si>
  <si>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</si>
  <si>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</si>
  <si>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</si>
  <si>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</si>
  <si>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</si>
  <si>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</si>
  <si>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 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</si>
  <si>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</si>
  <si>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</si>
  <si>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</si>
  <si>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</si>
  <si>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</si>
  <si>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</si>
  <si>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</si>
  <si>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 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</si>
  <si>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</si>
  <si>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</si>
  <si>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</si>
  <si>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</si>
  <si>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</si>
  <si>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</si>
  <si>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</si>
  <si>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из них: от подготовки научных кадров (в докторантуре)</t>
  </si>
  <si>
    <t>025</t>
  </si>
  <si>
    <t>из них: от оказания федеральным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</si>
  <si>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026</t>
  </si>
  <si>
    <t xml:space="preserve">             в том числе: от предоставление услуг проживания, пользования коммунальными и хозяйственными услугами в общежитиях, в том числе гостиничного типа работникам и обучающимся</t>
  </si>
  <si>
    <t>х</t>
  </si>
  <si>
    <t xml:space="preserve">            от реализации продукции общественного питания, изготовляемой или приобретаемой за счет средств от приносящей доход деятельности, в том числе, деятельность столовых, ресторанов и кафе</t>
  </si>
  <si>
    <t xml:space="preserve">            от оказания услуг по тестированию</t>
  </si>
  <si>
    <t xml:space="preserve">            прочие 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</si>
  <si>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от штрафов, пеней и иных сумм принудительного изъятия</t>
  </si>
  <si>
    <t>027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</si>
  <si>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</si>
  <si>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</si>
  <si>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иные субсидии, предоставленные из бюджета</t>
  </si>
  <si>
    <t>029</t>
  </si>
  <si>
    <t>от операций с активами</t>
  </si>
  <si>
    <t>030</t>
  </si>
  <si>
    <t>из них: 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</si>
  <si>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</si>
  <si>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</si>
  <si>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</si>
  <si>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</si>
  <si>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</si>
  <si>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</si>
  <si>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</si>
  <si>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от реализации акций</t>
  </si>
  <si>
    <t>035</t>
  </si>
  <si>
    <t>прочие поступления</t>
  </si>
  <si>
    <t>036</t>
  </si>
  <si>
    <t>Выплаты по расходам, всего:</t>
  </si>
  <si>
    <t>037</t>
  </si>
  <si>
    <t>прочая закупка товаров, работ и услуг для обеспечения государственных (муниципальных) нужд</t>
  </si>
  <si>
    <t>073</t>
  </si>
  <si>
    <t>из них: прочие работы, услуги</t>
  </si>
  <si>
    <t>079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</si>
  <si>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</si>
  <si>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</si>
  <si>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</si>
  <si>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</si>
  <si>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 поступление на счета бюджетов</t>
  </si>
  <si>
    <t>087</t>
  </si>
  <si>
    <t>выбытие финансовых активов</t>
  </si>
  <si>
    <t>091</t>
  </si>
  <si>
    <t>из них: выбытие со счетов бюджетов</t>
  </si>
  <si>
    <t>092</t>
  </si>
  <si>
    <t>Остаток средств на конец года</t>
  </si>
  <si>
    <t xml:space="preserve">                                             подпись                Ф.И.О.         </t>
  </si>
  <si>
    <t>Старший бухгалтер ____________ (Слынько М.А.)</t>
  </si>
  <si>
    <t>Исполнитель            ____________ (Слынько М.А..)</t>
  </si>
  <si>
    <t>контактный телефон: +7-978-780-4-394 e-mail: pac-cfu@mail.ru</t>
  </si>
  <si>
    <t>Отчет об исполнении плана финансово-хозяйственной деятельности на 2020 год</t>
  </si>
  <si>
    <t>Директор колледжа   ____________ (А.В.Рогозенко)</t>
  </si>
  <si>
    <t>нарастающим итогом с начала года, по состоянию 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</si>
</sst>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9" x14ac:knownFonts="1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SheetLayoutView="100" workbookViewId="0">
      <selection activeCell="D58" sqref="D58"/>
    </sheetView>
  </sheetViews>
  <sheetFormatPr defaultRowHeight="15" x14ac:dyDescent="0.25"/>
  <cols>
    <col min="1" max="1" width="55.7109375" style="2" customWidth="1"/>
    <col min="2" max="2" width="8.42578125" style="2" customWidth="1"/>
    <col min="3" max="3" width="14" style="2" customWidth="1"/>
    <col min="4" max="4" width="24.85546875" style="2" customWidth="1"/>
    <col min="5" max="8" width="23.28515625" style="2" customWidth="1"/>
    <col min="9" max="16384" width="9.140625" style="2"/>
  </cols>
  <sheetData>
    <row r="1" spans="1:8" ht="19.5" customHeight="1" x14ac:dyDescent="0.25">
      <c r="A1" s="22" t="s">
        <v>113</v>
      </c>
      <c r="B1" s="22"/>
      <c r="C1" s="22"/>
      <c r="D1" s="22"/>
      <c r="E1" s="22"/>
      <c r="F1" s="22"/>
      <c r="G1" s="22"/>
      <c r="H1" s="22"/>
    </row>
    <row r="2" spans="1:8" ht="1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8" ht="15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19.5" customHeight="1" x14ac:dyDescent="0.25">
      <c r="A4" s="22" t="s">
        <v>115</v>
      </c>
      <c r="B4" s="22"/>
      <c r="C4" s="22"/>
      <c r="D4" s="22"/>
      <c r="E4" s="22"/>
      <c r="F4" s="22"/>
      <c r="G4" s="22"/>
      <c r="H4" s="22"/>
    </row>
    <row r="5" spans="1:8" ht="18.75" x14ac:dyDescent="0.25">
      <c r="A5" s="3"/>
      <c r="B5" s="4"/>
      <c r="C5" s="4"/>
      <c r="D5" s="4"/>
      <c r="E5" s="4"/>
      <c r="F5" s="4"/>
      <c r="G5" s="5"/>
      <c r="H5" s="6" t="s">
        <v>2</v>
      </c>
    </row>
    <row r="6" spans="1:8" ht="15.75" customHeight="1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/>
      <c r="H6" s="21" t="s">
        <v>9</v>
      </c>
    </row>
    <row r="7" spans="1:8" ht="72.75" customHeight="1" x14ac:dyDescent="0.25">
      <c r="A7" s="21"/>
      <c r="B7" s="21"/>
      <c r="C7" s="21"/>
      <c r="D7" s="21"/>
      <c r="E7" s="21"/>
      <c r="F7" s="7" t="s">
        <v>10</v>
      </c>
      <c r="G7" s="7" t="s">
        <v>11</v>
      </c>
      <c r="H7" s="21"/>
    </row>
    <row r="8" spans="1:8" x14ac:dyDescent="0.25">
      <c r="A8" s="7">
        <v>1</v>
      </c>
      <c r="B8" s="7">
        <v>2</v>
      </c>
      <c r="C8" s="7">
        <v>3</v>
      </c>
      <c r="D8" s="7">
        <v>4</v>
      </c>
      <c r="E8" s="7" t="s">
        <v>12</v>
      </c>
      <c r="F8" s="7">
        <v>6</v>
      </c>
      <c r="G8" s="7">
        <v>7</v>
      </c>
      <c r="H8" s="7" t="s">
        <v>13</v>
      </c>
    </row>
    <row r="9" spans="1:8" x14ac:dyDescent="0.25">
      <c r="A9" s="8" t="s">
        <v>14</v>
      </c>
      <c r="B9" s="9" t="s">
        <v>15</v>
      </c>
      <c r="C9" s="10" t="s">
        <v>16</v>
      </c>
      <c r="D9" s="1">
        <v>0</v>
      </c>
      <c r="E9" s="1">
        <f t="shared" ref="E9:E27" si="0">F9+G9</f>
        <v>93893</v>
      </c>
      <c r="F9" s="1">
        <v>93893</v>
      </c>
      <c r="G9" s="1"/>
      <c r="H9" s="10"/>
    </row>
    <row r="10" spans="1:8" ht="25.5" x14ac:dyDescent="0.25">
      <c r="A10" s="11" t="s">
        <v>17</v>
      </c>
      <c r="B10" s="9" t="s">
        <v>18</v>
      </c>
      <c r="C10" s="10">
        <v>180</v>
      </c>
      <c r="D10" s="1"/>
      <c r="E10" s="1">
        <f t="shared" si="0"/>
        <v>0</v>
      </c>
      <c r="F10" s="1"/>
      <c r="G10" s="1"/>
      <c r="H10" s="10"/>
    </row>
    <row r="11" spans="1:8" ht="38.25" x14ac:dyDescent="0.25">
      <c r="A11" s="11" t="s">
        <v>19</v>
      </c>
      <c r="B11" s="9" t="s">
        <v>20</v>
      </c>
      <c r="C11" s="10">
        <v>130</v>
      </c>
      <c r="D11" s="1"/>
      <c r="E11" s="1">
        <f t="shared" si="0"/>
        <v>0</v>
      </c>
      <c r="F11" s="1"/>
      <c r="G11" s="1"/>
      <c r="H11" s="10"/>
    </row>
    <row r="12" spans="1:8" x14ac:dyDescent="0.25">
      <c r="A12" s="18" t="s">
        <v>21</v>
      </c>
      <c r="B12" s="9" t="s">
        <v>22</v>
      </c>
      <c r="C12" s="10" t="s">
        <v>16</v>
      </c>
      <c r="D12" s="1">
        <f>D16</f>
        <v>8364537</v>
      </c>
      <c r="E12" s="1">
        <f>F12+G12</f>
        <v>9804124.5999999996</v>
      </c>
      <c r="F12" s="16">
        <f>F18+F35+F38</f>
        <v>9804124.5999999996</v>
      </c>
      <c r="G12" s="1">
        <f>G13+G16+G39+G40+G41+G42+G48</f>
        <v>0</v>
      </c>
      <c r="H12" s="12">
        <f>E12/D12*100</f>
        <v>117.21060711429693</v>
      </c>
    </row>
    <row r="13" spans="1:8" x14ac:dyDescent="0.25">
      <c r="A13" s="11" t="s">
        <v>23</v>
      </c>
      <c r="B13" s="9" t="s">
        <v>24</v>
      </c>
      <c r="C13" s="10">
        <v>120</v>
      </c>
      <c r="D13" s="1">
        <f>D14+D15</f>
        <v>0</v>
      </c>
      <c r="E13" s="1">
        <f t="shared" si="0"/>
        <v>0</v>
      </c>
      <c r="F13" s="1">
        <f>F14+F15</f>
        <v>0</v>
      </c>
      <c r="G13" s="1">
        <f>G14+G15</f>
        <v>0</v>
      </c>
      <c r="H13" s="10"/>
    </row>
    <row r="14" spans="1:8" ht="25.5" x14ac:dyDescent="0.25">
      <c r="A14" s="11" t="s">
        <v>25</v>
      </c>
      <c r="B14" s="9" t="s">
        <v>26</v>
      </c>
      <c r="C14" s="10">
        <v>120</v>
      </c>
      <c r="D14" s="1"/>
      <c r="E14" s="1">
        <f t="shared" si="0"/>
        <v>0</v>
      </c>
      <c r="F14" s="1"/>
      <c r="G14" s="1"/>
      <c r="H14" s="10"/>
    </row>
    <row r="15" spans="1:8" x14ac:dyDescent="0.25">
      <c r="A15" s="11" t="s">
        <v>27</v>
      </c>
      <c r="B15" s="9" t="s">
        <v>28</v>
      </c>
      <c r="C15" s="10">
        <v>120</v>
      </c>
      <c r="D15" s="1"/>
      <c r="E15" s="1">
        <f t="shared" si="0"/>
        <v>0</v>
      </c>
      <c r="F15" s="1"/>
      <c r="G15" s="1"/>
      <c r="H15" s="10"/>
    </row>
    <row r="16" spans="1:8" x14ac:dyDescent="0.25">
      <c r="A16" s="11" t="s">
        <v>29</v>
      </c>
      <c r="B16" s="9" t="s">
        <v>30</v>
      </c>
      <c r="C16" s="10">
        <v>130</v>
      </c>
      <c r="D16" s="1">
        <f>D17</f>
        <v>8364537</v>
      </c>
      <c r="E16" s="1">
        <f t="shared" si="0"/>
        <v>9122039.5</v>
      </c>
      <c r="F16" s="1">
        <f>F17</f>
        <v>9122039.5</v>
      </c>
      <c r="G16" s="1">
        <f>G17</f>
        <v>0</v>
      </c>
      <c r="H16" s="12">
        <f>E16/D16*100</f>
        <v>109.05611990239268</v>
      </c>
    </row>
    <row r="17" spans="1:8" x14ac:dyDescent="0.25">
      <c r="A17" s="11" t="s">
        <v>31</v>
      </c>
      <c r="B17" s="9" t="s">
        <v>32</v>
      </c>
      <c r="C17" s="10">
        <v>130</v>
      </c>
      <c r="D17" s="1">
        <f>D18</f>
        <v>8364537</v>
      </c>
      <c r="E17" s="1">
        <f t="shared" si="0"/>
        <v>9122039.5</v>
      </c>
      <c r="F17" s="1">
        <f>F18+F32</f>
        <v>9122039.5</v>
      </c>
      <c r="G17" s="1">
        <f>G18+G31+G32</f>
        <v>0</v>
      </c>
      <c r="H17" s="12">
        <f>E17/D17*100</f>
        <v>109.05611990239268</v>
      </c>
    </row>
    <row r="18" spans="1:8" x14ac:dyDescent="0.25">
      <c r="A18" s="11" t="s">
        <v>33</v>
      </c>
      <c r="B18" s="9" t="s">
        <v>34</v>
      </c>
      <c r="C18" s="10">
        <v>130</v>
      </c>
      <c r="D18" s="1">
        <f>7818102+D35</f>
        <v>8364537</v>
      </c>
      <c r="E18" s="1">
        <f t="shared" si="0"/>
        <v>9122039.5</v>
      </c>
      <c r="F18" s="16">
        <f>582434+192122+133344+87800+313825+312886+216730+2919301+2594468+321461+374897+1072771.5</f>
        <v>9122039.5</v>
      </c>
      <c r="G18" s="1">
        <f>G19+G24+G27+G28</f>
        <v>0</v>
      </c>
      <c r="H18" s="12">
        <f>E18/D18*100</f>
        <v>109.05611990239268</v>
      </c>
    </row>
    <row r="19" spans="1:8" ht="25.5" x14ac:dyDescent="0.25">
      <c r="A19" s="11" t="s">
        <v>35</v>
      </c>
      <c r="B19" s="9" t="s">
        <v>36</v>
      </c>
      <c r="C19" s="10">
        <v>130</v>
      </c>
      <c r="D19" s="1">
        <f>D20+D21+D22+D23</f>
        <v>0</v>
      </c>
      <c r="E19" s="1">
        <f t="shared" si="0"/>
        <v>0</v>
      </c>
      <c r="F19" s="1">
        <f>F20+F21+F22+F23</f>
        <v>0</v>
      </c>
      <c r="G19" s="1">
        <f>G20+G21+G22+G23</f>
        <v>0</v>
      </c>
      <c r="H19" s="10"/>
    </row>
    <row r="20" spans="1:8" ht="25.5" x14ac:dyDescent="0.25">
      <c r="A20" s="11" t="s">
        <v>37</v>
      </c>
      <c r="B20" s="9" t="s">
        <v>38</v>
      </c>
      <c r="C20" s="10">
        <v>130</v>
      </c>
      <c r="D20" s="13"/>
      <c r="E20" s="1">
        <f t="shared" si="0"/>
        <v>0</v>
      </c>
      <c r="F20" s="13"/>
      <c r="G20" s="13"/>
      <c r="H20" s="10"/>
    </row>
    <row r="21" spans="1:8" ht="25.5" x14ac:dyDescent="0.25">
      <c r="A21" s="11" t="s">
        <v>39</v>
      </c>
      <c r="B21" s="9" t="s">
        <v>40</v>
      </c>
      <c r="C21" s="10">
        <v>130</v>
      </c>
      <c r="D21" s="13"/>
      <c r="E21" s="1">
        <f t="shared" si="0"/>
        <v>0</v>
      </c>
      <c r="F21" s="13"/>
      <c r="G21" s="13"/>
      <c r="H21" s="10"/>
    </row>
    <row r="22" spans="1:8" ht="25.5" x14ac:dyDescent="0.25">
      <c r="A22" s="11" t="s">
        <v>41</v>
      </c>
      <c r="B22" s="9" t="s">
        <v>42</v>
      </c>
      <c r="C22" s="10">
        <v>130</v>
      </c>
      <c r="D22" s="13"/>
      <c r="E22" s="1">
        <f t="shared" si="0"/>
        <v>0</v>
      </c>
      <c r="F22" s="13"/>
      <c r="G22" s="13"/>
      <c r="H22" s="10"/>
    </row>
    <row r="23" spans="1:8" ht="25.5" x14ac:dyDescent="0.25">
      <c r="A23" s="11" t="s">
        <v>43</v>
      </c>
      <c r="B23" s="9" t="s">
        <v>44</v>
      </c>
      <c r="C23" s="10">
        <v>130</v>
      </c>
      <c r="D23" s="13"/>
      <c r="E23" s="1">
        <f t="shared" si="0"/>
        <v>0</v>
      </c>
      <c r="F23" s="13"/>
      <c r="G23" s="13"/>
      <c r="H23" s="10"/>
    </row>
    <row r="24" spans="1:8" ht="25.5" x14ac:dyDescent="0.25">
      <c r="A24" s="11" t="s">
        <v>45</v>
      </c>
      <c r="B24" s="9" t="s">
        <v>46</v>
      </c>
      <c r="C24" s="10">
        <v>130</v>
      </c>
      <c r="D24" s="1">
        <f>D18</f>
        <v>8364537</v>
      </c>
      <c r="E24" s="1">
        <f t="shared" si="0"/>
        <v>9122039.5</v>
      </c>
      <c r="F24" s="1">
        <f>F18</f>
        <v>9122039.5</v>
      </c>
      <c r="G24" s="1">
        <f>G25+G26</f>
        <v>0</v>
      </c>
      <c r="H24" s="12">
        <f>E24/D24*100</f>
        <v>109.05611990239268</v>
      </c>
    </row>
    <row r="25" spans="1:8" ht="25.5" x14ac:dyDescent="0.25">
      <c r="A25" s="11" t="s">
        <v>47</v>
      </c>
      <c r="B25" s="9" t="s">
        <v>48</v>
      </c>
      <c r="C25" s="10">
        <v>130</v>
      </c>
      <c r="D25" s="1">
        <f>D18</f>
        <v>8364537</v>
      </c>
      <c r="E25" s="1">
        <f t="shared" si="0"/>
        <v>9122039.5</v>
      </c>
      <c r="F25" s="1">
        <f>F24</f>
        <v>9122039.5</v>
      </c>
      <c r="G25" s="1"/>
      <c r="H25" s="12">
        <f>E25/D25*100</f>
        <v>109.05611990239268</v>
      </c>
    </row>
    <row r="26" spans="1:8" x14ac:dyDescent="0.25">
      <c r="A26" s="11" t="s">
        <v>49</v>
      </c>
      <c r="B26" s="9" t="s">
        <v>50</v>
      </c>
      <c r="C26" s="10">
        <v>130</v>
      </c>
      <c r="D26" s="1"/>
      <c r="E26" s="1">
        <f t="shared" si="0"/>
        <v>0</v>
      </c>
      <c r="F26" s="1"/>
      <c r="G26" s="1"/>
      <c r="H26" s="10"/>
    </row>
    <row r="27" spans="1:8" x14ac:dyDescent="0.25">
      <c r="A27" s="11" t="s">
        <v>51</v>
      </c>
      <c r="B27" s="9" t="s">
        <v>52</v>
      </c>
      <c r="C27" s="10">
        <v>130</v>
      </c>
      <c r="D27" s="1"/>
      <c r="E27" s="1">
        <f t="shared" si="0"/>
        <v>0</v>
      </c>
      <c r="F27" s="1"/>
      <c r="G27" s="1"/>
      <c r="H27" s="10"/>
    </row>
    <row r="28" spans="1:8" x14ac:dyDescent="0.25">
      <c r="A28" s="11" t="s">
        <v>53</v>
      </c>
      <c r="B28" s="9" t="s">
        <v>54</v>
      </c>
      <c r="C28" s="10">
        <v>130</v>
      </c>
      <c r="D28" s="1">
        <f>D29+D30</f>
        <v>0</v>
      </c>
      <c r="E28" s="1"/>
      <c r="F28" s="1"/>
      <c r="G28" s="1">
        <f>G29+G30</f>
        <v>0</v>
      </c>
      <c r="H28" s="10"/>
    </row>
    <row r="29" spans="1:8" ht="25.5" x14ac:dyDescent="0.25">
      <c r="A29" s="11" t="s">
        <v>55</v>
      </c>
      <c r="B29" s="9" t="s">
        <v>56</v>
      </c>
      <c r="C29" s="10">
        <v>130</v>
      </c>
      <c r="D29" s="1"/>
      <c r="E29" s="1">
        <f>F29+G29</f>
        <v>0</v>
      </c>
      <c r="F29" s="1"/>
      <c r="G29" s="1"/>
      <c r="H29" s="10"/>
    </row>
    <row r="30" spans="1:8" x14ac:dyDescent="0.25">
      <c r="A30" s="11" t="s">
        <v>57</v>
      </c>
      <c r="B30" s="9" t="s">
        <v>58</v>
      </c>
      <c r="C30" s="10">
        <v>130</v>
      </c>
      <c r="D30" s="1"/>
      <c r="E30" s="1"/>
      <c r="F30" s="1"/>
      <c r="G30" s="1"/>
      <c r="H30" s="10"/>
    </row>
    <row r="31" spans="1:8" x14ac:dyDescent="0.25">
      <c r="A31" s="11" t="s">
        <v>59</v>
      </c>
      <c r="B31" s="9" t="s">
        <v>60</v>
      </c>
      <c r="C31" s="10">
        <v>130</v>
      </c>
      <c r="D31" s="1"/>
      <c r="E31" s="1">
        <f t="shared" ref="E31:E55" si="1">F31+G31</f>
        <v>0</v>
      </c>
      <c r="F31" s="1"/>
      <c r="G31" s="1"/>
      <c r="H31" s="10"/>
    </row>
    <row r="32" spans="1:8" x14ac:dyDescent="0.25">
      <c r="A32" s="11" t="s">
        <v>61</v>
      </c>
      <c r="B32" s="9" t="s">
        <v>62</v>
      </c>
      <c r="C32" s="10">
        <v>130</v>
      </c>
      <c r="D32" s="1">
        <v>0</v>
      </c>
      <c r="E32" s="1">
        <f>F32+G32</f>
        <v>0</v>
      </c>
      <c r="F32" s="1">
        <f>F38</f>
        <v>0</v>
      </c>
      <c r="G32" s="1">
        <f>G33+G34</f>
        <v>0</v>
      </c>
      <c r="H32" s="12" t="e">
        <f>E32/D32*100</f>
        <v>#DIV/0!</v>
      </c>
    </row>
    <row r="33" spans="1:8" x14ac:dyDescent="0.25">
      <c r="A33" s="11" t="s">
        <v>63</v>
      </c>
      <c r="B33" s="9" t="s">
        <v>64</v>
      </c>
      <c r="C33" s="10">
        <v>130</v>
      </c>
      <c r="D33" s="1"/>
      <c r="E33" s="1">
        <f t="shared" si="1"/>
        <v>0</v>
      </c>
      <c r="F33" s="1"/>
      <c r="G33" s="1"/>
      <c r="H33" s="10"/>
    </row>
    <row r="34" spans="1:8" ht="51" x14ac:dyDescent="0.25">
      <c r="A34" s="11" t="s">
        <v>65</v>
      </c>
      <c r="B34" s="9" t="s">
        <v>66</v>
      </c>
      <c r="C34" s="10">
        <v>130</v>
      </c>
      <c r="D34" s="1">
        <f>D35</f>
        <v>546435</v>
      </c>
      <c r="E34" s="1">
        <f>F34+G34</f>
        <v>682085.1</v>
      </c>
      <c r="F34" s="1">
        <f>F35+F38</f>
        <v>682085.1</v>
      </c>
      <c r="G34" s="1">
        <f>G35+G36+G37+G38</f>
        <v>0</v>
      </c>
      <c r="H34" s="12">
        <f>E34/D34*100</f>
        <v>124.82456284828021</v>
      </c>
    </row>
    <row r="35" spans="1:8" ht="51" x14ac:dyDescent="0.25">
      <c r="A35" s="17" t="s">
        <v>67</v>
      </c>
      <c r="B35" s="9" t="s">
        <v>68</v>
      </c>
      <c r="C35" s="10">
        <v>130</v>
      </c>
      <c r="D35" s="1">
        <v>546435</v>
      </c>
      <c r="E35" s="1">
        <f t="shared" si="1"/>
        <v>682085.1</v>
      </c>
      <c r="F35" s="16">
        <f>14000+1526+7052+46224+44717.1+244040+192074+28180+20387+83885</f>
        <v>682085.1</v>
      </c>
      <c r="G35" s="1"/>
      <c r="H35" s="12">
        <f>E35/D35*100</f>
        <v>124.82456284828021</v>
      </c>
    </row>
    <row r="36" spans="1:8" ht="51" x14ac:dyDescent="0.25">
      <c r="A36" s="14" t="s">
        <v>69</v>
      </c>
      <c r="B36" s="9" t="s">
        <v>68</v>
      </c>
      <c r="C36" s="10">
        <v>130</v>
      </c>
      <c r="D36" s="1"/>
      <c r="E36" s="1">
        <f t="shared" si="1"/>
        <v>0</v>
      </c>
      <c r="F36" s="1"/>
      <c r="G36" s="1"/>
      <c r="H36" s="10"/>
    </row>
    <row r="37" spans="1:8" x14ac:dyDescent="0.25">
      <c r="A37" s="11" t="s">
        <v>70</v>
      </c>
      <c r="B37" s="9" t="s">
        <v>68</v>
      </c>
      <c r="C37" s="10">
        <v>130</v>
      </c>
      <c r="D37" s="1"/>
      <c r="E37" s="1">
        <f t="shared" si="1"/>
        <v>0</v>
      </c>
      <c r="F37" s="1"/>
      <c r="G37" s="1"/>
      <c r="H37" s="10"/>
    </row>
    <row r="38" spans="1:8" ht="51" x14ac:dyDescent="0.25">
      <c r="A38" s="11" t="s">
        <v>71</v>
      </c>
      <c r="B38" s="9" t="s">
        <v>68</v>
      </c>
      <c r="C38" s="10">
        <v>130</v>
      </c>
      <c r="D38" s="1">
        <v>0</v>
      </c>
      <c r="E38" s="1">
        <f t="shared" si="1"/>
        <v>0</v>
      </c>
      <c r="F38" s="16">
        <f>SUM(F40:F51)</f>
        <v>0</v>
      </c>
      <c r="G38" s="1"/>
      <c r="H38" s="12" t="e">
        <f>E38/D38*100</f>
        <v>#DIV/0!</v>
      </c>
    </row>
    <row r="39" spans="1:8" x14ac:dyDescent="0.25">
      <c r="A39" s="11" t="s">
        <v>72</v>
      </c>
      <c r="B39" s="9" t="s">
        <v>73</v>
      </c>
      <c r="C39" s="10">
        <v>140</v>
      </c>
      <c r="D39" s="1">
        <v>0</v>
      </c>
      <c r="E39" s="1">
        <f t="shared" si="1"/>
        <v>0</v>
      </c>
      <c r="F39" s="1">
        <v>0</v>
      </c>
      <c r="G39" s="1">
        <v>0</v>
      </c>
      <c r="H39" s="10"/>
    </row>
    <row r="40" spans="1:8" ht="38.25" x14ac:dyDescent="0.25">
      <c r="A40" s="11" t="s">
        <v>74</v>
      </c>
      <c r="B40" s="9" t="s">
        <v>75</v>
      </c>
      <c r="C40" s="10">
        <v>150</v>
      </c>
      <c r="D40" s="1">
        <v>0</v>
      </c>
      <c r="E40" s="1">
        <f t="shared" si="1"/>
        <v>0</v>
      </c>
      <c r="F40" s="1">
        <v>0</v>
      </c>
      <c r="G40" s="1">
        <v>0</v>
      </c>
      <c r="H40" s="10"/>
    </row>
    <row r="41" spans="1:8" x14ac:dyDescent="0.25">
      <c r="A41" s="11" t="s">
        <v>76</v>
      </c>
      <c r="B41" s="9" t="s">
        <v>77</v>
      </c>
      <c r="C41" s="10">
        <v>180</v>
      </c>
      <c r="D41" s="1">
        <v>0</v>
      </c>
      <c r="E41" s="1">
        <f t="shared" si="1"/>
        <v>0</v>
      </c>
      <c r="F41" s="1">
        <v>0</v>
      </c>
      <c r="G41" s="1">
        <v>0</v>
      </c>
      <c r="H41" s="10"/>
    </row>
    <row r="42" spans="1:8" x14ac:dyDescent="0.25">
      <c r="A42" s="11" t="s">
        <v>78</v>
      </c>
      <c r="B42" s="9" t="s">
        <v>79</v>
      </c>
      <c r="C42" s="10" t="s">
        <v>16</v>
      </c>
      <c r="D42" s="1">
        <f>D43+D44+D45+D46+D47</f>
        <v>0</v>
      </c>
      <c r="E42" s="1">
        <f t="shared" si="1"/>
        <v>0</v>
      </c>
      <c r="F42" s="1">
        <f>F43+F44+F45+F46+F47</f>
        <v>0</v>
      </c>
      <c r="G42" s="1">
        <f>G43+G44+G45+G46+G47</f>
        <v>0</v>
      </c>
      <c r="H42" s="10"/>
    </row>
    <row r="43" spans="1:8" x14ac:dyDescent="0.25">
      <c r="A43" s="11" t="s">
        <v>80</v>
      </c>
      <c r="B43" s="9" t="s">
        <v>81</v>
      </c>
      <c r="C43" s="10">
        <v>410</v>
      </c>
      <c r="D43" s="1"/>
      <c r="E43" s="1">
        <f t="shared" si="1"/>
        <v>0</v>
      </c>
      <c r="F43" s="1"/>
      <c r="G43" s="1"/>
      <c r="H43" s="10"/>
    </row>
    <row r="44" spans="1:8" x14ac:dyDescent="0.25">
      <c r="A44" s="11" t="s">
        <v>82</v>
      </c>
      <c r="B44" s="9" t="s">
        <v>83</v>
      </c>
      <c r="C44" s="10">
        <v>420</v>
      </c>
      <c r="D44" s="1"/>
      <c r="E44" s="1">
        <f t="shared" si="1"/>
        <v>0</v>
      </c>
      <c r="F44" s="1"/>
      <c r="G44" s="1"/>
      <c r="H44" s="10"/>
    </row>
    <row r="45" spans="1:8" x14ac:dyDescent="0.25">
      <c r="A45" s="11" t="s">
        <v>84</v>
      </c>
      <c r="B45" s="9" t="s">
        <v>85</v>
      </c>
      <c r="C45" s="10">
        <v>440</v>
      </c>
      <c r="D45" s="1"/>
      <c r="E45" s="1">
        <f t="shared" si="1"/>
        <v>0</v>
      </c>
      <c r="F45" s="1"/>
      <c r="G45" s="1"/>
      <c r="H45" s="10"/>
    </row>
    <row r="46" spans="1:8" x14ac:dyDescent="0.25">
      <c r="A46" s="11" t="s">
        <v>86</v>
      </c>
      <c r="B46" s="9" t="s">
        <v>87</v>
      </c>
      <c r="C46" s="10">
        <v>620</v>
      </c>
      <c r="D46" s="1"/>
      <c r="E46" s="1">
        <f t="shared" si="1"/>
        <v>0</v>
      </c>
      <c r="F46" s="1"/>
      <c r="G46" s="1"/>
      <c r="H46" s="10"/>
    </row>
    <row r="47" spans="1:8" x14ac:dyDescent="0.25">
      <c r="A47" s="11" t="s">
        <v>88</v>
      </c>
      <c r="B47" s="9" t="s">
        <v>89</v>
      </c>
      <c r="C47" s="10">
        <v>630</v>
      </c>
      <c r="D47" s="1"/>
      <c r="E47" s="1">
        <f t="shared" si="1"/>
        <v>0</v>
      </c>
      <c r="F47" s="1"/>
      <c r="G47" s="1"/>
      <c r="H47" s="10"/>
    </row>
    <row r="48" spans="1:8" x14ac:dyDescent="0.25">
      <c r="A48" s="11" t="s">
        <v>90</v>
      </c>
      <c r="B48" s="9" t="s">
        <v>91</v>
      </c>
      <c r="C48" s="10">
        <v>180</v>
      </c>
      <c r="D48" s="1">
        <v>0</v>
      </c>
      <c r="E48" s="1">
        <f>F48</f>
        <v>0</v>
      </c>
      <c r="F48" s="1">
        <v>0</v>
      </c>
      <c r="G48" s="1">
        <v>0</v>
      </c>
      <c r="H48" s="12" t="e">
        <f>E48/D48*100</f>
        <v>#DIV/0!</v>
      </c>
    </row>
    <row r="49" spans="1:8" x14ac:dyDescent="0.25">
      <c r="A49" s="8" t="s">
        <v>92</v>
      </c>
      <c r="B49" s="9" t="s">
        <v>93</v>
      </c>
      <c r="C49" s="10" t="s">
        <v>16</v>
      </c>
      <c r="D49" s="1">
        <f>D50</f>
        <v>0</v>
      </c>
      <c r="E49" s="1">
        <f t="shared" si="1"/>
        <v>0</v>
      </c>
      <c r="F49" s="1">
        <f>F50</f>
        <v>0</v>
      </c>
      <c r="G49" s="1">
        <f>G50</f>
        <v>0</v>
      </c>
      <c r="H49" s="10"/>
    </row>
    <row r="50" spans="1:8" ht="25.5" x14ac:dyDescent="0.25">
      <c r="A50" s="11" t="s">
        <v>94</v>
      </c>
      <c r="B50" s="9" t="s">
        <v>95</v>
      </c>
      <c r="C50" s="10">
        <v>244</v>
      </c>
      <c r="D50" s="1">
        <f>D51</f>
        <v>0</v>
      </c>
      <c r="E50" s="1">
        <f t="shared" si="1"/>
        <v>0</v>
      </c>
      <c r="F50" s="1">
        <f>F51</f>
        <v>0</v>
      </c>
      <c r="G50" s="1">
        <f>G51</f>
        <v>0</v>
      </c>
      <c r="H50" s="10"/>
    </row>
    <row r="51" spans="1:8" x14ac:dyDescent="0.25">
      <c r="A51" s="11" t="s">
        <v>96</v>
      </c>
      <c r="B51" s="9" t="s">
        <v>97</v>
      </c>
      <c r="C51" s="10">
        <v>244</v>
      </c>
      <c r="D51" s="1"/>
      <c r="E51" s="1">
        <f t="shared" si="1"/>
        <v>0</v>
      </c>
      <c r="F51" s="1"/>
      <c r="G51" s="1"/>
      <c r="H51" s="10"/>
    </row>
    <row r="52" spans="1:8" ht="25.5" x14ac:dyDescent="0.25">
      <c r="A52" s="8" t="s">
        <v>98</v>
      </c>
      <c r="B52" s="9" t="s">
        <v>99</v>
      </c>
      <c r="C52" s="10" t="s">
        <v>16</v>
      </c>
      <c r="D52" s="1">
        <v>0</v>
      </c>
      <c r="E52" s="1">
        <f>E55</f>
        <v>9673005.5999999996</v>
      </c>
      <c r="F52" s="1">
        <f>F55</f>
        <v>9673005.5999999996</v>
      </c>
      <c r="G52" s="1">
        <f>G53+G55</f>
        <v>0</v>
      </c>
      <c r="H52" s="12" t="e">
        <f>E52/D52*100</f>
        <v>#DIV/0!</v>
      </c>
    </row>
    <row r="53" spans="1:8" x14ac:dyDescent="0.25">
      <c r="A53" s="11" t="s">
        <v>100</v>
      </c>
      <c r="B53" s="9" t="s">
        <v>101</v>
      </c>
      <c r="C53" s="10">
        <v>500</v>
      </c>
      <c r="D53" s="1">
        <f>D54</f>
        <v>0</v>
      </c>
      <c r="E53" s="1">
        <f t="shared" si="1"/>
        <v>0</v>
      </c>
      <c r="F53" s="1">
        <f>F54</f>
        <v>0</v>
      </c>
      <c r="G53" s="1">
        <f>G54</f>
        <v>0</v>
      </c>
      <c r="H53" s="10"/>
    </row>
    <row r="54" spans="1:8" x14ac:dyDescent="0.25">
      <c r="A54" s="11" t="s">
        <v>102</v>
      </c>
      <c r="B54" s="9" t="s">
        <v>103</v>
      </c>
      <c r="C54" s="10">
        <v>510</v>
      </c>
      <c r="D54" s="1"/>
      <c r="E54" s="1">
        <f t="shared" si="1"/>
        <v>0</v>
      </c>
      <c r="F54" s="1"/>
      <c r="G54" s="1"/>
      <c r="H54" s="10"/>
    </row>
    <row r="55" spans="1:8" x14ac:dyDescent="0.25">
      <c r="A55" s="11" t="s">
        <v>104</v>
      </c>
      <c r="B55" s="9" t="s">
        <v>105</v>
      </c>
      <c r="C55" s="10">
        <v>600</v>
      </c>
      <c r="D55" s="1">
        <v>0</v>
      </c>
      <c r="E55" s="1">
        <f t="shared" si="1"/>
        <v>9673005.5999999996</v>
      </c>
      <c r="F55" s="1">
        <f>F56</f>
        <v>9673005.5999999996</v>
      </c>
      <c r="G55" s="1">
        <f>G56</f>
        <v>0</v>
      </c>
      <c r="H55" s="12" t="e">
        <f>E55/D55*100</f>
        <v>#DIV/0!</v>
      </c>
    </row>
    <row r="56" spans="1:8" x14ac:dyDescent="0.25">
      <c r="A56" s="11" t="s">
        <v>106</v>
      </c>
      <c r="B56" s="9" t="s">
        <v>107</v>
      </c>
      <c r="C56" s="10">
        <v>610</v>
      </c>
      <c r="D56" s="1">
        <v>0</v>
      </c>
      <c r="E56" s="1">
        <f>F56</f>
        <v>9673005.5999999996</v>
      </c>
      <c r="F56" s="16">
        <f>690327+193648+228196+313825+359110+3424788.1+2786542+349641+1326928.5</f>
        <v>9673005.5999999996</v>
      </c>
      <c r="G56" s="1"/>
      <c r="H56" s="12" t="e">
        <f>E56/D56*100</f>
        <v>#DIV/0!</v>
      </c>
    </row>
    <row r="57" spans="1:8" x14ac:dyDescent="0.25">
      <c r="A57" s="8" t="s">
        <v>108</v>
      </c>
      <c r="B57" s="9">
        <v>101</v>
      </c>
      <c r="C57" s="10" t="s">
        <v>16</v>
      </c>
      <c r="D57" s="1">
        <v>0</v>
      </c>
      <c r="E57" s="1">
        <f>E9+E12-E49+E54-E56</f>
        <v>225012</v>
      </c>
      <c r="F57" s="1">
        <f>F9+F12-F49+F54-F56</f>
        <v>225012</v>
      </c>
      <c r="G57" s="1">
        <f>G9+G12-G49+G54-G56</f>
        <v>0</v>
      </c>
      <c r="H57" s="10"/>
    </row>
    <row r="58" spans="1:8" x14ac:dyDescent="0.25">
      <c r="A58" s="15"/>
      <c r="B58" s="5"/>
      <c r="C58" s="5"/>
      <c r="D58" s="5"/>
      <c r="E58" s="5"/>
      <c r="F58" s="5"/>
      <c r="G58" s="5"/>
      <c r="H58" s="5"/>
    </row>
    <row r="59" spans="1:8" ht="24" customHeight="1" x14ac:dyDescent="0.25">
      <c r="A59" s="20" t="s">
        <v>114</v>
      </c>
      <c r="B59" s="20"/>
      <c r="C59" s="20"/>
      <c r="D59" s="20"/>
      <c r="E59" s="20"/>
      <c r="F59" s="20"/>
      <c r="G59" s="20"/>
      <c r="H59" s="20"/>
    </row>
    <row r="60" spans="1:8" ht="9" customHeight="1" x14ac:dyDescent="0.25">
      <c r="A60" s="19" t="s">
        <v>109</v>
      </c>
      <c r="B60" s="19"/>
      <c r="C60" s="19"/>
      <c r="D60" s="19"/>
      <c r="E60" s="19"/>
      <c r="F60" s="19"/>
      <c r="G60" s="19"/>
      <c r="H60" s="19"/>
    </row>
    <row r="61" spans="1:8" ht="24" customHeight="1" x14ac:dyDescent="0.25">
      <c r="A61" s="20" t="s">
        <v>110</v>
      </c>
      <c r="B61" s="20"/>
      <c r="C61" s="20"/>
      <c r="D61" s="20"/>
      <c r="E61" s="20"/>
      <c r="F61" s="20"/>
      <c r="G61" s="20"/>
      <c r="H61" s="20"/>
    </row>
    <row r="62" spans="1:8" ht="9" customHeight="1" x14ac:dyDescent="0.25">
      <c r="A62" s="19" t="s">
        <v>109</v>
      </c>
      <c r="B62" s="19"/>
      <c r="C62" s="19"/>
      <c r="D62" s="19"/>
      <c r="E62" s="19"/>
      <c r="F62" s="19"/>
      <c r="G62" s="19"/>
      <c r="H62" s="19"/>
    </row>
    <row r="63" spans="1:8" ht="24" customHeight="1" x14ac:dyDescent="0.25">
      <c r="A63" s="20" t="s">
        <v>111</v>
      </c>
      <c r="B63" s="20"/>
      <c r="C63" s="20"/>
      <c r="D63" s="20"/>
      <c r="E63" s="20"/>
      <c r="F63" s="20"/>
      <c r="G63" s="20"/>
      <c r="H63" s="20"/>
    </row>
    <row r="64" spans="1:8" ht="9" customHeight="1" x14ac:dyDescent="0.25">
      <c r="A64" s="19" t="s">
        <v>109</v>
      </c>
      <c r="B64" s="19"/>
      <c r="C64" s="19"/>
      <c r="D64" s="19"/>
      <c r="E64" s="19"/>
      <c r="F64" s="19"/>
      <c r="G64" s="19"/>
      <c r="H64" s="19"/>
    </row>
    <row r="65" spans="1:8" ht="15" customHeight="1" x14ac:dyDescent="0.25">
      <c r="A65" s="20" t="s">
        <v>112</v>
      </c>
      <c r="B65" s="20"/>
      <c r="C65" s="20"/>
      <c r="D65" s="20"/>
      <c r="E65" s="20"/>
      <c r="F65" s="20"/>
      <c r="G65" s="20"/>
      <c r="H65" s="20"/>
    </row>
  </sheetData>
  <sheetProtection selectLockedCells="1" selectUnlockedCells="1"/>
  <mergeCells count="18"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G6"/>
    <mergeCell ref="A64:H64"/>
    <mergeCell ref="A65:H65"/>
    <mergeCell ref="H6:H7"/>
    <mergeCell ref="A59:H59"/>
    <mergeCell ref="A60:H60"/>
    <mergeCell ref="A61:H61"/>
    <mergeCell ref="A62:H62"/>
    <mergeCell ref="A63:H63"/>
  </mergeCells>
  <pageMargins left="0.39370078740157483" right="0.39370078740157483" top="0.98425196850393704" bottom="0.39370078740157483" header="0.51181102362204722" footer="0.51181102362204722"/>
  <pageSetup paperSize="9" scale="70" firstPageNumber="0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pribrezh002</dc:creator>
  <cp:lastModifiedBy>Пользователь Windows</cp:lastModifiedBy>
  <cp:lastPrinted>2020-12-01T09:18:48Z</cp:lastPrinted>
  <dcterms:created xsi:type="dcterms:W3CDTF">2019-12-02T15:43:03Z</dcterms:created>
  <dcterms:modified xsi:type="dcterms:W3CDTF">2021-01-11T10:19:39Z</dcterms:modified>
</cp:coreProperties>
</file>