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айя\Desktop\"/>
    </mc:Choice>
  </mc:AlternateContent>
  <bookViews>
    <workbookView xWindow="0" yWindow="0" windowWidth="16380" windowHeight="8190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46" i="1" l="1"/>
  <c r="B46" i="1"/>
  <c r="E45" i="1"/>
  <c r="D45" i="1"/>
  <c r="D44" i="1"/>
  <c r="D43" i="1"/>
  <c r="D40" i="1"/>
  <c r="D38" i="1" s="1"/>
  <c r="D39" i="1"/>
  <c r="E38" i="1"/>
  <c r="E36" i="1"/>
  <c r="E37" i="1" s="1"/>
  <c r="D30" i="1"/>
  <c r="D29" i="1"/>
  <c r="D28" i="1"/>
  <c r="D37" i="1" s="1"/>
  <c r="D21" i="1"/>
  <c r="D20" i="1"/>
  <c r="D19" i="1"/>
  <c r="E18" i="1"/>
  <c r="D18" i="1"/>
  <c r="E17" i="1"/>
  <c r="E15" i="1"/>
  <c r="D15" i="1"/>
  <c r="E14" i="1"/>
  <c r="D14" i="1"/>
  <c r="E13" i="1"/>
  <c r="D13" i="1"/>
  <c r="E12" i="1"/>
  <c r="D12" i="1"/>
  <c r="E11" i="1"/>
  <c r="E22" i="1" s="1"/>
  <c r="E8" i="1" s="1"/>
  <c r="D11" i="1"/>
  <c r="E10" i="1"/>
  <c r="D10" i="1"/>
  <c r="D22" i="1" s="1"/>
  <c r="D8" i="1" s="1"/>
  <c r="E46" i="1" l="1"/>
  <c r="D46" i="1"/>
  <c r="E49" i="1" l="1"/>
  <c r="I49" i="1"/>
  <c r="J49" i="1" s="1"/>
</calcChain>
</file>

<file path=xl/sharedStrings.xml><?xml version="1.0" encoding="utf-8"?>
<sst xmlns="http://schemas.openxmlformats.org/spreadsheetml/2006/main" count="62" uniqueCount="41">
  <si>
    <t>Прибрежненский аграрный колледж</t>
  </si>
  <si>
    <t>Расчеты с плательщиками доходов от оказания платных услуг</t>
  </si>
  <si>
    <t>ОСВ 205,31) на 01.01.2022г.</t>
  </si>
  <si>
    <t>Вид деятельности</t>
  </si>
  <si>
    <t>Сальдо на 01.10.2021г.</t>
  </si>
  <si>
    <t>Обороты за период с помесячной разбивкой</t>
  </si>
  <si>
    <t>Сальдо на 01.01.2022г.</t>
  </si>
  <si>
    <t>Дт</t>
  </si>
  <si>
    <t>Кт</t>
  </si>
  <si>
    <t>(долг)</t>
  </si>
  <si>
    <t>(аванс)</t>
  </si>
  <si>
    <t>Начислено</t>
  </si>
  <si>
    <t>Оплачено</t>
  </si>
  <si>
    <t>Всего по СПО</t>
  </si>
  <si>
    <t>в т.ч.</t>
  </si>
  <si>
    <t xml:space="preserve">Январь 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</si>
  <si>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</si>
  <si>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</si>
  <si>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</si>
  <si>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</si>
  <si>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</si>
  <si>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</si>
  <si>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</si>
  <si>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</si>
  <si>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</si>
  <si>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</si>
  <si>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</si>
  <si>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>ИТОГО</t>
  </si>
  <si>
    <t>Всего по  услугам общежития</t>
  </si>
  <si>
    <t>Прочие поступления всего:</t>
  </si>
  <si>
    <r>
      <rPr>
        <sz val="12"/>
        <color rgb="FF000000"/>
        <rFont val="Calibri"/>
        <family val="2"/>
        <charset val="204"/>
      </rPr>
      <t>Август</t>
    </r>
    <r>
      <rPr>
        <b/>
        <sz val="12"/>
        <color rgb="FF000000"/>
        <rFont val="Calibri"/>
        <family val="2"/>
        <charset val="204"/>
      </rPr>
      <t xml:space="preserve"> за зерновые</t>
    </r>
  </si>
  <si>
    <r>
      <rPr>
        <sz val="12"/>
        <color rgb="FF000000"/>
        <rFont val="Calibri"/>
        <family val="2"/>
        <charset val="204"/>
      </rPr>
      <t>Август (</t>
    </r>
    <r>
      <rPr>
        <b/>
        <sz val="12"/>
        <color rgb="FF000000"/>
        <rFont val="Calibri"/>
        <family val="2"/>
        <charset val="204"/>
      </rPr>
      <t>невыясненные платежи)</t>
    </r>
  </si>
  <si>
    <r>
      <rPr>
        <sz val="12"/>
        <color rgb="FF000000"/>
        <rFont val="Calibri"/>
        <family val="2"/>
        <charset val="204"/>
      </rPr>
      <t>Сентябрь</t>
    </r>
    <r>
      <rPr>
        <b/>
        <sz val="12"/>
        <color rgb="FF000000"/>
        <rFont val="Calibri"/>
        <family val="2"/>
        <charset val="204"/>
      </rPr>
      <t>(невыясненные платежи)</t>
    </r>
  </si>
  <si>
    <r>
      <rPr>
        <sz val="12"/>
        <color rgb="FF000000"/>
        <rFont val="Calibri"/>
        <family val="2"/>
        <charset val="204"/>
      </rPr>
      <t xml:space="preserve">Сентябрь </t>
    </r>
    <r>
      <rPr>
        <b/>
        <sz val="12"/>
        <color rgb="FF000000"/>
        <rFont val="Calibri"/>
        <family val="2"/>
        <charset val="204"/>
      </rPr>
      <t>за зерновые</t>
    </r>
  </si>
  <si>
    <t>Возмещение за э/э с01.01.по 30.09.21 г</t>
  </si>
  <si>
    <t>Возмещение за э/э с01.10.по 01.12.22 г</t>
  </si>
  <si>
    <t>ВСЕГО по филиалу</t>
  </si>
  <si>
    <t>Директор                                                                                         А.В. Рогозенко</t>
  </si>
  <si>
    <t>Старший бухгалтер                                                                        М.А.Слынько</t>
  </si>
  <si>
    <t>Исполнитель:  М.А.Слынько</t>
  </si>
  <si>
    <t>тел.+79787804394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</si>
</sst>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5" xfId="0" applyFont="1" applyBorder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4" fillId="0" borderId="7" xfId="0" applyFont="1" applyBorder="1" applyAlignment="1">
      <alignment wrapText="1"/>
    </xf>
    <xf numFmtId="4" fontId="1" fillId="0" borderId="3" xfId="0" applyNumberFormat="1" applyFon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4" fontId="0" fillId="0" borderId="10" xfId="0" applyNumberFormat="1" applyBorder="1"/>
    <xf numFmtId="4" fontId="1" fillId="0" borderId="10" xfId="0" applyNumberFormat="1" applyFont="1" applyBorder="1"/>
    <xf numFmtId="4" fontId="1" fillId="0" borderId="0" xfId="0" applyNumberFormat="1" applyFont="1"/>
    <xf numFmtId="0" fontId="4" fillId="0" borderId="11" xfId="0" applyFont="1" applyBorder="1"/>
    <xf numFmtId="4" fontId="1" fillId="0" borderId="2" xfId="0" applyNumberFormat="1" applyFont="1" applyBorder="1"/>
    <xf numFmtId="4" fontId="1" fillId="2" borderId="0" xfId="0" applyNumberFormat="1" applyFont="1" applyFill="1"/>
    <xf numFmtId="0" fontId="1" fillId="0" borderId="8" xfId="0" applyFont="1" applyBorder="1"/>
    <xf numFmtId="4" fontId="5" fillId="0" borderId="2" xfId="0" applyNumberFormat="1" applyFont="1" applyBorder="1"/>
    <xf numFmtId="4" fontId="5" fillId="0" borderId="4" xfId="0" applyNumberFormat="1" applyFont="1" applyBorder="1"/>
    <xf numFmtId="4" fontId="4" fillId="0" borderId="2" xfId="0" applyNumberFormat="1" applyFont="1" applyBorder="1"/>
    <xf numFmtId="4" fontId="4" fillId="0" borderId="3" xfId="0" applyNumberFormat="1" applyFont="1" applyBorder="1"/>
    <xf numFmtId="1" fontId="6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4" fontId="4" fillId="2" borderId="2" xfId="0" applyNumberFormat="1" applyFont="1" applyFill="1" applyBorder="1"/>
    <xf numFmtId="0" fontId="1" fillId="0" borderId="0" xfId="0" applyFont="1" applyBorder="1"/>
    <xf numFmtId="4" fontId="1" fillId="0" borderId="0" xfId="0" applyNumberFormat="1" applyFont="1" applyBorder="1"/>
    <xf numFmtId="4" fontId="4" fillId="0" borderId="0" xfId="0" applyNumberFormat="1" applyFont="1" applyBorder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9"/>
  <sheetViews>
    <sheetView tabSelected="1" topLeftCell="A4" zoomScaleNormal="100" workbookViewId="0">
      <selection activeCell="I9" sqref="I9:K16"/>
    </sheetView>
  </sheetViews>
  <sheetFormatPr defaultColWidth="9.140625" defaultRowHeight="15.75" x14ac:dyDescent="0.25"/>
  <cols>
    <col min="1" max="1" width="20.5703125" style="4" customWidth="1"/>
    <col min="2" max="2" width="12.140625" style="4" customWidth="1"/>
    <col min="3" max="3" width="14.42578125" style="4" customWidth="1"/>
    <col min="4" max="4" width="15.7109375" style="4" customWidth="1"/>
    <col min="5" max="5" width="16.7109375" style="4" customWidth="1"/>
    <col min="6" max="6" width="13.140625" style="4" customWidth="1"/>
    <col min="7" max="7" width="12.7109375" style="4" customWidth="1"/>
    <col min="8" max="8" width="9.140625" style="4"/>
    <col min="9" max="9" width="21.5703125" style="4" customWidth="1"/>
    <col min="10" max="10" width="17" style="4" customWidth="1"/>
    <col min="11" max="11" width="24.140625" style="4" customWidth="1"/>
    <col min="12" max="1024" width="9.140625" style="4"/>
  </cols>
  <sheetData>
    <row r="1" spans="1:10" x14ac:dyDescent="0.25">
      <c r="A1" s="4" t="s">
        <v>0</v>
      </c>
    </row>
    <row r="3" spans="1:10" s="5" customFormat="1" ht="18.75" x14ac:dyDescent="0.3">
      <c r="A3" s="3" t="s">
        <v>1</v>
      </c>
      <c r="B3" s="3"/>
      <c r="C3" s="3"/>
      <c r="D3" s="3"/>
      <c r="E3" s="3"/>
      <c r="F3" s="3"/>
      <c r="G3" s="3"/>
    </row>
    <row r="4" spans="1:10" s="5" customFormat="1" ht="18.75" x14ac:dyDescent="0.3">
      <c r="A4" s="2" t="s">
        <v>2</v>
      </c>
      <c r="B4" s="2"/>
      <c r="C4" s="2"/>
      <c r="D4" s="2"/>
      <c r="E4" s="2"/>
      <c r="F4" s="2"/>
      <c r="G4" s="2"/>
    </row>
    <row r="5" spans="1:10" ht="48.75" customHeight="1" x14ac:dyDescent="0.25">
      <c r="A5" s="6" t="s">
        <v>3</v>
      </c>
      <c r="B5" s="1" t="s">
        <v>4</v>
      </c>
      <c r="C5" s="1"/>
      <c r="D5" s="1" t="s">
        <v>5</v>
      </c>
      <c r="E5" s="1"/>
      <c r="F5" s="1" t="s">
        <v>6</v>
      </c>
      <c r="G5" s="1"/>
    </row>
    <row r="6" spans="1:10" x14ac:dyDescent="0.25">
      <c r="A6" s="7"/>
      <c r="B6" s="8" t="s">
        <v>7</v>
      </c>
      <c r="C6" s="8" t="s">
        <v>8</v>
      </c>
      <c r="D6" s="8" t="s">
        <v>7</v>
      </c>
      <c r="E6" s="8" t="s">
        <v>8</v>
      </c>
      <c r="F6" s="8" t="s">
        <v>7</v>
      </c>
      <c r="G6" s="9" t="s">
        <v>8</v>
      </c>
    </row>
    <row r="7" spans="1:10" x14ac:dyDescent="0.25">
      <c r="A7" s="10"/>
      <c r="B7" s="11" t="s">
        <v>9</v>
      </c>
      <c r="C7" s="12" t="s">
        <v>10</v>
      </c>
      <c r="D7" s="13" t="s">
        <v>11</v>
      </c>
      <c r="E7" s="14" t="s">
        <v>12</v>
      </c>
      <c r="F7" s="11" t="s">
        <v>9</v>
      </c>
      <c r="G7" s="11" t="s">
        <v>10</v>
      </c>
    </row>
    <row r="8" spans="1:10" ht="27" customHeight="1" x14ac:dyDescent="0.25">
      <c r="A8" s="15" t="s">
        <v>13</v>
      </c>
      <c r="B8" s="16">
        <v>907619</v>
      </c>
      <c r="C8" s="16">
        <v>4196544.87</v>
      </c>
      <c r="D8" s="17">
        <f>D22</f>
        <v>12115821.59</v>
      </c>
      <c r="E8" s="18">
        <f>E22</f>
        <v>14315671.43</v>
      </c>
      <c r="F8" s="19">
        <v>257802</v>
      </c>
      <c r="G8" s="20">
        <v>2774368.71</v>
      </c>
      <c r="I8" s="21"/>
    </row>
    <row r="9" spans="1:10" x14ac:dyDescent="0.25">
      <c r="A9" s="22" t="s">
        <v>14</v>
      </c>
      <c r="B9" s="23"/>
      <c r="C9" s="23"/>
      <c r="D9" s="17"/>
      <c r="E9" s="23"/>
      <c r="F9" s="23"/>
      <c r="G9" s="23"/>
      <c r="I9" s="24"/>
      <c r="J9" s="21"/>
    </row>
    <row r="10" spans="1:10" x14ac:dyDescent="0.25">
      <c r="A10" s="25" t="s">
        <v>15</v>
      </c>
      <c r="B10" s="17"/>
      <c r="C10" s="17"/>
      <c r="D10" s="17">
        <f>139057.2+924523.89</f>
        <v>1063581.0900000001</v>
      </c>
      <c r="E10" s="17">
        <f>1585792+27800</f>
        <v>1613592</v>
      </c>
      <c r="F10" s="17"/>
      <c r="G10" s="17"/>
      <c r="I10" s="21"/>
    </row>
    <row r="11" spans="1:10" x14ac:dyDescent="0.25">
      <c r="A11" s="7" t="s">
        <v>16</v>
      </c>
      <c r="B11" s="23"/>
      <c r="C11" s="23"/>
      <c r="D11" s="23">
        <f>139057.2+1062226.2</f>
        <v>1201283.3999999999</v>
      </c>
      <c r="E11" s="23">
        <f>882353.5+56664</f>
        <v>939017.5</v>
      </c>
      <c r="F11" s="23"/>
      <c r="G11" s="23"/>
      <c r="I11" s="21"/>
    </row>
    <row r="12" spans="1:10" x14ac:dyDescent="0.25">
      <c r="A12" s="7" t="s">
        <v>17</v>
      </c>
      <c r="B12" s="23"/>
      <c r="C12" s="23"/>
      <c r="D12" s="23">
        <f>139057.2+1062226.2</f>
        <v>1201283.3999999999</v>
      </c>
      <c r="E12" s="23">
        <f>495937+133138</f>
        <v>629075</v>
      </c>
      <c r="F12" s="23"/>
      <c r="G12" s="23"/>
      <c r="I12" s="21"/>
    </row>
    <row r="13" spans="1:10" x14ac:dyDescent="0.25">
      <c r="A13" s="7" t="s">
        <v>18</v>
      </c>
      <c r="B13" s="23"/>
      <c r="C13" s="23"/>
      <c r="D13" s="23">
        <f>873788.78+130786.09</f>
        <v>1004574.87</v>
      </c>
      <c r="E13" s="23">
        <f>275843+16482</f>
        <v>292325</v>
      </c>
      <c r="F13" s="23"/>
      <c r="G13" s="23"/>
    </row>
    <row r="14" spans="1:10" x14ac:dyDescent="0.25">
      <c r="A14" s="7" t="s">
        <v>19</v>
      </c>
      <c r="B14" s="23"/>
      <c r="C14" s="23"/>
      <c r="D14" s="23">
        <f>867148.78+130786.1</f>
        <v>997934.88</v>
      </c>
      <c r="E14" s="23">
        <f>73418+16482</f>
        <v>89900</v>
      </c>
      <c r="F14" s="23"/>
      <c r="G14" s="23"/>
    </row>
    <row r="15" spans="1:10" x14ac:dyDescent="0.25">
      <c r="A15" s="7" t="s">
        <v>20</v>
      </c>
      <c r="B15" s="23"/>
      <c r="C15" s="23"/>
      <c r="D15" s="23">
        <f>871658.73+130786.09</f>
        <v>1002444.82</v>
      </c>
      <c r="E15" s="23">
        <f>126303+18070</f>
        <v>144373</v>
      </c>
      <c r="F15" s="23"/>
      <c r="G15" s="23"/>
    </row>
    <row r="16" spans="1:10" x14ac:dyDescent="0.25">
      <c r="A16" s="7" t="s">
        <v>21</v>
      </c>
      <c r="B16" s="23"/>
      <c r="C16" s="23"/>
      <c r="D16" s="23">
        <v>0</v>
      </c>
      <c r="E16" s="23">
        <v>209946</v>
      </c>
      <c r="F16" s="23"/>
      <c r="G16" s="23"/>
    </row>
    <row r="17" spans="1:9" x14ac:dyDescent="0.25">
      <c r="A17" s="7" t="s">
        <v>22</v>
      </c>
      <c r="B17" s="23"/>
      <c r="C17" s="23"/>
      <c r="D17" s="23">
        <v>0</v>
      </c>
      <c r="E17" s="23">
        <f>4883419+230034</f>
        <v>5113453</v>
      </c>
      <c r="F17" s="23"/>
      <c r="G17" s="23"/>
    </row>
    <row r="18" spans="1:9" x14ac:dyDescent="0.25">
      <c r="A18" s="7" t="s">
        <v>23</v>
      </c>
      <c r="B18" s="23"/>
      <c r="C18" s="23"/>
      <c r="D18" s="23">
        <f>1324393.2+162669.6</f>
        <v>1487062.8</v>
      </c>
      <c r="E18" s="23">
        <f>2020720.5+1172962-82494-35326.16</f>
        <v>3075862.34</v>
      </c>
      <c r="F18" s="23"/>
      <c r="G18" s="23"/>
    </row>
    <row r="19" spans="1:9" x14ac:dyDescent="0.25">
      <c r="A19" s="7" t="s">
        <v>24</v>
      </c>
      <c r="B19" s="23"/>
      <c r="C19" s="23"/>
      <c r="D19" s="26">
        <f>1250666.24+162669.6</f>
        <v>1413335.84</v>
      </c>
      <c r="E19" s="23">
        <v>647507.5</v>
      </c>
      <c r="F19" s="23"/>
      <c r="G19" s="23"/>
    </row>
    <row r="20" spans="1:9" x14ac:dyDescent="0.25">
      <c r="A20" s="7" t="s">
        <v>25</v>
      </c>
      <c r="B20" s="23"/>
      <c r="C20" s="23"/>
      <c r="D20" s="26">
        <f>1209490.6+162669.6</f>
        <v>1372160.2000000002</v>
      </c>
      <c r="E20" s="23">
        <v>257825.09</v>
      </c>
      <c r="F20" s="23"/>
      <c r="G20" s="23"/>
    </row>
    <row r="21" spans="1:9" x14ac:dyDescent="0.25">
      <c r="A21" s="7" t="s">
        <v>26</v>
      </c>
      <c r="B21" s="23"/>
      <c r="C21" s="23"/>
      <c r="D21" s="27">
        <f>1209490.69+162669.6</f>
        <v>1372160.29</v>
      </c>
      <c r="E21" s="23">
        <v>1302795</v>
      </c>
      <c r="F21" s="23"/>
      <c r="G21" s="23"/>
    </row>
    <row r="22" spans="1:9" x14ac:dyDescent="0.25">
      <c r="A22" s="7" t="s">
        <v>27</v>
      </c>
      <c r="B22" s="23"/>
      <c r="C22" s="23"/>
      <c r="D22" s="28">
        <f>SUM(D10:D21)</f>
        <v>12115821.59</v>
      </c>
      <c r="E22" s="28">
        <f>SUM(E10:E21)</f>
        <v>14315671.43</v>
      </c>
      <c r="F22" s="23"/>
      <c r="G22" s="23"/>
    </row>
    <row r="23" spans="1:9" ht="31.5" x14ac:dyDescent="0.25">
      <c r="A23" s="15" t="s">
        <v>28</v>
      </c>
      <c r="B23" s="29"/>
      <c r="C23" s="16"/>
      <c r="E23" s="16"/>
      <c r="F23" s="16"/>
      <c r="G23" s="16"/>
      <c r="I23" s="21"/>
    </row>
    <row r="24" spans="1:9" x14ac:dyDescent="0.25">
      <c r="A24" s="22" t="s">
        <v>14</v>
      </c>
      <c r="B24" s="23"/>
      <c r="C24" s="23"/>
      <c r="D24" s="23"/>
      <c r="E24" s="23"/>
      <c r="F24" s="23"/>
      <c r="G24" s="23"/>
    </row>
    <row r="25" spans="1:9" x14ac:dyDescent="0.25">
      <c r="A25" s="25" t="s">
        <v>15</v>
      </c>
      <c r="B25" s="17"/>
      <c r="C25" s="17"/>
      <c r="D25" s="16">
        <v>39065</v>
      </c>
      <c r="E25" s="16">
        <v>39065</v>
      </c>
      <c r="F25" s="17"/>
      <c r="G25" s="17"/>
    </row>
    <row r="26" spans="1:9" x14ac:dyDescent="0.25">
      <c r="A26" s="7" t="s">
        <v>16</v>
      </c>
      <c r="B26" s="23"/>
      <c r="C26" s="23"/>
      <c r="D26" s="23">
        <v>28997.32</v>
      </c>
      <c r="E26" s="23">
        <v>28997.32</v>
      </c>
      <c r="F26" s="23"/>
      <c r="G26" s="23"/>
      <c r="H26" s="21"/>
    </row>
    <row r="27" spans="1:9" x14ac:dyDescent="0.25">
      <c r="A27" s="7" t="s">
        <v>17</v>
      </c>
      <c r="B27" s="23"/>
      <c r="C27" s="23"/>
      <c r="D27" s="23">
        <v>75950</v>
      </c>
      <c r="E27" s="23">
        <v>75950</v>
      </c>
      <c r="F27" s="23"/>
      <c r="G27" s="23"/>
    </row>
    <row r="28" spans="1:9" x14ac:dyDescent="0.25">
      <c r="A28" s="7" t="s">
        <v>18</v>
      </c>
      <c r="B28" s="23"/>
      <c r="C28" s="23"/>
      <c r="D28" s="23">
        <f>E28</f>
        <v>31971</v>
      </c>
      <c r="E28" s="26">
        <v>31971</v>
      </c>
      <c r="F28" s="23"/>
      <c r="G28" s="23"/>
    </row>
    <row r="29" spans="1:9" x14ac:dyDescent="0.25">
      <c r="A29" s="7" t="s">
        <v>19</v>
      </c>
      <c r="B29" s="23"/>
      <c r="C29" s="23"/>
      <c r="D29" s="23">
        <f>E29</f>
        <v>21208</v>
      </c>
      <c r="E29" s="26">
        <v>21208</v>
      </c>
      <c r="F29" s="23"/>
      <c r="G29" s="23"/>
      <c r="H29" s="21"/>
    </row>
    <row r="30" spans="1:9" x14ac:dyDescent="0.25">
      <c r="A30" s="7" t="s">
        <v>20</v>
      </c>
      <c r="B30" s="23"/>
      <c r="C30" s="23"/>
      <c r="D30" s="23">
        <f>E30</f>
        <v>137884</v>
      </c>
      <c r="E30" s="26">
        <v>137884</v>
      </c>
      <c r="F30" s="23"/>
      <c r="G30" s="23"/>
    </row>
    <row r="31" spans="1:9" x14ac:dyDescent="0.25">
      <c r="A31" s="7" t="s">
        <v>21</v>
      </c>
      <c r="B31" s="23"/>
      <c r="C31" s="23"/>
      <c r="D31" s="23">
        <v>0</v>
      </c>
      <c r="E31" s="26">
        <v>104743.5</v>
      </c>
      <c r="F31" s="23"/>
      <c r="G31" s="23"/>
    </row>
    <row r="32" spans="1:9" x14ac:dyDescent="0.25">
      <c r="A32" s="7" t="s">
        <v>22</v>
      </c>
      <c r="B32" s="23"/>
      <c r="C32" s="23"/>
      <c r="D32" s="23">
        <v>0</v>
      </c>
      <c r="E32" s="26">
        <v>331722</v>
      </c>
      <c r="F32" s="23"/>
      <c r="G32" s="23"/>
    </row>
    <row r="33" spans="1:10" x14ac:dyDescent="0.25">
      <c r="A33" s="7" t="s">
        <v>23</v>
      </c>
      <c r="B33" s="23"/>
      <c r="C33" s="23"/>
      <c r="D33" s="23">
        <v>121269.21</v>
      </c>
      <c r="E33" s="26">
        <v>557096</v>
      </c>
      <c r="F33" s="23"/>
      <c r="G33" s="23"/>
    </row>
    <row r="34" spans="1:10" x14ac:dyDescent="0.25">
      <c r="A34" s="7" t="s">
        <v>24</v>
      </c>
      <c r="B34" s="23"/>
      <c r="C34" s="23"/>
      <c r="D34" s="26">
        <v>88067.22</v>
      </c>
      <c r="E34" s="26">
        <v>32221</v>
      </c>
      <c r="F34" s="23"/>
      <c r="G34" s="23"/>
    </row>
    <row r="35" spans="1:10" x14ac:dyDescent="0.25">
      <c r="A35" s="7" t="s">
        <v>25</v>
      </c>
      <c r="B35" s="23"/>
      <c r="C35" s="23"/>
      <c r="D35" s="26">
        <v>87097.1</v>
      </c>
      <c r="E35" s="26">
        <v>14019</v>
      </c>
      <c r="F35" s="23"/>
      <c r="G35" s="23"/>
    </row>
    <row r="36" spans="1:10" x14ac:dyDescent="0.25">
      <c r="A36" s="7" t="s">
        <v>26</v>
      </c>
      <c r="B36" s="23"/>
      <c r="C36" s="23"/>
      <c r="D36" s="26">
        <v>88597.1</v>
      </c>
      <c r="E36" s="26">
        <f>66558+110992</f>
        <v>177550</v>
      </c>
      <c r="F36" s="23"/>
      <c r="G36" s="23"/>
    </row>
    <row r="37" spans="1:10" x14ac:dyDescent="0.25">
      <c r="A37" s="7" t="s">
        <v>27</v>
      </c>
      <c r="B37" s="23"/>
      <c r="C37" s="23"/>
      <c r="D37" s="28">
        <f>SUM(D25:D36)</f>
        <v>720105.95</v>
      </c>
      <c r="E37" s="28">
        <f>SUM(E25:E36)</f>
        <v>1552426.82</v>
      </c>
      <c r="F37" s="23"/>
      <c r="G37" s="23"/>
    </row>
    <row r="38" spans="1:10" ht="43.5" x14ac:dyDescent="0.25">
      <c r="A38" s="30" t="s">
        <v>29</v>
      </c>
      <c r="B38" s="29"/>
      <c r="C38" s="16"/>
      <c r="D38" s="28">
        <f>SUM(D39:D45)</f>
        <v>7724945.2699999996</v>
      </c>
      <c r="E38" s="28">
        <f>SUM(E39:E45)</f>
        <v>7724945.2699999996</v>
      </c>
      <c r="F38" s="16"/>
      <c r="G38" s="16"/>
    </row>
    <row r="39" spans="1:10" x14ac:dyDescent="0.25">
      <c r="A39" s="7" t="s">
        <v>21</v>
      </c>
      <c r="B39" s="23"/>
      <c r="C39" s="23"/>
      <c r="D39" s="26">
        <f>E39</f>
        <v>4505500</v>
      </c>
      <c r="E39" s="26">
        <v>4505500</v>
      </c>
      <c r="F39" s="23"/>
      <c r="G39" s="23"/>
    </row>
    <row r="40" spans="1:10" x14ac:dyDescent="0.25">
      <c r="A40" s="7" t="s">
        <v>30</v>
      </c>
      <c r="B40" s="23"/>
      <c r="C40" s="23"/>
      <c r="D40" s="26">
        <f>E40</f>
        <v>1925000</v>
      </c>
      <c r="E40" s="26">
        <v>1925000</v>
      </c>
      <c r="F40" s="23"/>
      <c r="G40" s="23"/>
    </row>
    <row r="41" spans="1:10" ht="47.25" x14ac:dyDescent="0.25">
      <c r="A41" s="31" t="s">
        <v>31</v>
      </c>
      <c r="B41" s="23"/>
      <c r="C41" s="23"/>
      <c r="D41" s="26">
        <v>26545</v>
      </c>
      <c r="E41" s="26">
        <v>26545</v>
      </c>
      <c r="F41" s="23"/>
      <c r="G41" s="23"/>
    </row>
    <row r="42" spans="1:10" ht="31.5" x14ac:dyDescent="0.25">
      <c r="A42" s="31" t="s">
        <v>32</v>
      </c>
      <c r="B42" s="23"/>
      <c r="C42" s="23"/>
      <c r="D42" s="26">
        <v>55948</v>
      </c>
      <c r="E42" s="26">
        <v>55948</v>
      </c>
      <c r="F42" s="23"/>
      <c r="G42" s="23"/>
    </row>
    <row r="43" spans="1:10" ht="31.5" x14ac:dyDescent="0.25">
      <c r="A43" s="31" t="s">
        <v>33</v>
      </c>
      <c r="B43" s="23"/>
      <c r="C43" s="23"/>
      <c r="D43" s="26">
        <f>E43</f>
        <v>1054487.5</v>
      </c>
      <c r="E43" s="26">
        <v>1054487.5</v>
      </c>
      <c r="F43" s="23"/>
      <c r="G43" s="23"/>
    </row>
    <row r="44" spans="1:10" ht="31.5" x14ac:dyDescent="0.25">
      <c r="A44" s="31" t="s">
        <v>34</v>
      </c>
      <c r="B44" s="23"/>
      <c r="C44" s="23"/>
      <c r="D44" s="26">
        <f>E44</f>
        <v>94630.21</v>
      </c>
      <c r="E44" s="26">
        <v>94630.21</v>
      </c>
      <c r="F44" s="23"/>
      <c r="G44" s="23"/>
    </row>
    <row r="45" spans="1:10" ht="31.5" x14ac:dyDescent="0.25">
      <c r="A45" s="31" t="s">
        <v>35</v>
      </c>
      <c r="B45" s="23"/>
      <c r="C45" s="23"/>
      <c r="D45" s="26">
        <f>22704.33+24714.89+15415.34</f>
        <v>62834.559999999998</v>
      </c>
      <c r="E45" s="26">
        <f>22704.33+24714.89+15415.34</f>
        <v>62834.559999999998</v>
      </c>
      <c r="F45" s="23"/>
      <c r="G45" s="23"/>
    </row>
    <row r="46" spans="1:10" x14ac:dyDescent="0.25">
      <c r="A46" s="7" t="s">
        <v>36</v>
      </c>
      <c r="B46" s="23">
        <f>B9</f>
        <v>0</v>
      </c>
      <c r="C46" s="23">
        <f>C9</f>
        <v>0</v>
      </c>
      <c r="D46" s="32">
        <f>D38+D37+D22</f>
        <v>20560872.809999999</v>
      </c>
      <c r="E46" s="32">
        <f>E38+E37+E22</f>
        <v>23593043.52</v>
      </c>
      <c r="F46" s="23"/>
      <c r="G46" s="23"/>
      <c r="J46" s="21"/>
    </row>
    <row r="47" spans="1:10" x14ac:dyDescent="0.25">
      <c r="A47" s="33"/>
      <c r="B47" s="34"/>
      <c r="C47" s="34"/>
      <c r="D47" s="35"/>
      <c r="E47" s="35"/>
      <c r="F47" s="34"/>
      <c r="G47" s="34"/>
      <c r="J47" s="21"/>
    </row>
    <row r="48" spans="1:10" x14ac:dyDescent="0.25">
      <c r="A48" s="33"/>
      <c r="B48" s="34"/>
      <c r="C48" s="34"/>
      <c r="D48" s="35"/>
      <c r="E48" s="35"/>
      <c r="F48" s="34"/>
      <c r="G48" s="34"/>
      <c r="J48" s="21"/>
    </row>
    <row r="49" spans="1:10" x14ac:dyDescent="0.25">
      <c r="A49" s="33"/>
      <c r="B49" s="34"/>
      <c r="C49" s="34"/>
      <c r="D49" s="35"/>
      <c r="E49" s="35">
        <f>23617594.68-E46</f>
        <v>24551.160000000149</v>
      </c>
      <c r="F49" s="34"/>
      <c r="G49" s="34"/>
      <c r="I49" s="4">
        <f>E46-D46</f>
        <v>3032170.7100000009</v>
      </c>
      <c r="J49" s="21">
        <f>I49-F8</f>
        <v>2774368.7100000009</v>
      </c>
    </row>
    <row r="50" spans="1:10" x14ac:dyDescent="0.25">
      <c r="A50" s="33"/>
      <c r="B50" s="34"/>
      <c r="C50" s="34"/>
      <c r="D50" s="35"/>
      <c r="E50" s="35"/>
      <c r="F50" s="34"/>
      <c r="G50" s="34"/>
      <c r="J50" s="21"/>
    </row>
    <row r="51" spans="1:10" x14ac:dyDescent="0.25">
      <c r="A51" s="33"/>
      <c r="B51" s="34"/>
      <c r="C51" s="34"/>
      <c r="D51" s="35"/>
      <c r="E51" s="35"/>
      <c r="F51" s="34"/>
      <c r="G51" s="34"/>
      <c r="J51" s="21"/>
    </row>
    <row r="52" spans="1:10" x14ac:dyDescent="0.25">
      <c r="A52" s="33"/>
      <c r="B52" s="34"/>
      <c r="C52" s="34"/>
      <c r="D52" s="35"/>
      <c r="E52" s="35"/>
      <c r="F52" s="34"/>
      <c r="G52" s="34"/>
      <c r="J52" s="21"/>
    </row>
    <row r="54" spans="1:10" x14ac:dyDescent="0.25">
      <c r="A54" s="4" t="s">
        <v>37</v>
      </c>
    </row>
    <row r="56" spans="1:10" x14ac:dyDescent="0.25">
      <c r="A56" s="4" t="s">
        <v>38</v>
      </c>
    </row>
    <row r="58" spans="1:10" s="36" customFormat="1" ht="12.75" x14ac:dyDescent="0.2">
      <c r="A58" s="36" t="s">
        <v>39</v>
      </c>
    </row>
    <row r="59" spans="1:10" s="36" customFormat="1" ht="12.75" x14ac:dyDescent="0.2">
      <c r="A59" s="36" t="s">
        <v>40</v>
      </c>
    </row>
  </sheetData>
  <mergeCells count="5">
    <mergeCell ref="A3:G3"/>
    <mergeCell ref="A4:G4"/>
    <mergeCell ref="B5:C5"/>
    <mergeCell ref="D5:E5"/>
    <mergeCell ref="F5:G5"/>
  </mergeCells>
  <pageMargins left="0" right="0" top="0" bottom="0" header="0.511811023622047" footer="0.511811023622047"/>
  <pageSetup paperSize="9" scale="85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pribrezh002</dc:creator>
  <dc:description/>
  <cp:lastModifiedBy>Майя</cp:lastModifiedBy>
  <cp:revision>15</cp:revision>
  <cp:lastPrinted>2021-10-06T07:06:45Z</cp:lastPrinted>
  <dcterms:created xsi:type="dcterms:W3CDTF">2019-10-07T15:44:56Z</dcterms:created>
  <dcterms:modified xsi:type="dcterms:W3CDTF">2022-08-01T10:19:16Z</dcterms:modified>
  <dc:language>ru-RU</dc:language>
</cp:coreProperties>
</file>