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50" tabRatio="500" activeTab="1"/>
  </bookViews>
  <sheets>
    <sheet name="Структурки ВО и СПО" sheetId="1" r:id="rId1"/>
    <sheet name="филиалы СПО" sheetId="2" r:id="rId2"/>
    <sheet name="филиалы помесячно ОБР" sheetId="3" r:id="rId3"/>
    <sheet name="общежития" sheetId="4" r:id="rId4"/>
    <sheet name="Производство" sheetId="5" r:id="rId5"/>
    <sheet name="Возмещ.коммун." sheetId="6" r:id="rId6"/>
  </sheets>
  <definedNames>
    <definedName name="Excel_BuiltIn_Print_Area" localSheetId="3">'общежития'!#REF!</definedName>
    <definedName name="Excel_BuiltIn_Print_Area" localSheetId="1">'филиалы СПО'!$A$1:$G$61</definedName>
    <definedName name="_xlnm.Print_Area" localSheetId="3">'общежития'!$A$1:$A$24</definedName>
    <definedName name="_xlnm.Print_Area" localSheetId="1">'филиалы СПО'!$A$1:$G$61</definedName>
  </definedNames>
  <calcPr fullCalcOnLoad="1"/>
</workbook>
</file>

<file path=xl/sharedStrings.xml><?xml version="1.0" encoding="utf-8"?>
<sst xmlns="http://schemas.openxmlformats.org/spreadsheetml/2006/main" count="497" uniqueCount="198">
  <si>
    <t>Приложение 1</t>
  </si>
  <si>
    <r>
      <rPr>
        <b/>
        <sz val="16"/>
        <rFont val="Times New Roman"/>
        <family val="1"/>
      </rPr>
      <t xml:space="preserve">Информация о планируемом движении контингента обучающихся на </t>
    </r>
    <r>
      <rPr>
        <b/>
        <u val="single"/>
        <sz val="16"/>
        <rFont val="Times New Roman"/>
        <family val="1"/>
      </rPr>
      <t>основе договора об оказании платных образовательных услуг</t>
    </r>
    <r>
      <rPr>
        <b/>
        <sz val="16"/>
        <rFont val="Times New Roman"/>
        <family val="1"/>
      </rPr>
      <t xml:space="preserve"> в 2022 году в </t>
    </r>
    <r>
      <rPr>
        <b/>
        <u val="single"/>
        <sz val="16"/>
        <rFont val="Times New Roman"/>
        <family val="1"/>
      </rPr>
      <t>Прибрежненском аграрном колледдже.</t>
    </r>
  </si>
  <si>
    <t>наименование структурного подразделения</t>
  </si>
  <si>
    <t>чел.</t>
  </si>
  <si>
    <t>Наименование направления подготовки / специальности</t>
  </si>
  <si>
    <r>
      <rPr>
        <b/>
        <sz val="16"/>
        <rFont val="Times New Roman"/>
        <family val="1"/>
      </rPr>
      <t xml:space="preserve">Фактический набор на 1 курс в 2022-2023 учебном году </t>
    </r>
    <r>
      <rPr>
        <b/>
        <sz val="16"/>
        <color indexed="10"/>
        <rFont val="Times New Roman"/>
        <family val="1"/>
      </rPr>
      <t>(коммерческая форма обучения)</t>
    </r>
  </si>
  <si>
    <r>
      <rPr>
        <b/>
        <sz val="16"/>
        <rFont val="Times New Roman"/>
        <family val="1"/>
      </rPr>
      <t xml:space="preserve">Планируемый набор на 1 курс в 2023-2024 учебном году </t>
    </r>
    <r>
      <rPr>
        <b/>
        <sz val="16"/>
        <color indexed="10"/>
        <rFont val="Times New Roman"/>
        <family val="1"/>
      </rPr>
      <t>(коммерческая форма обучения)</t>
    </r>
  </si>
  <si>
    <r>
      <rPr>
        <b/>
        <sz val="16"/>
        <rFont val="Times New Roman"/>
        <family val="1"/>
      </rPr>
      <t>Прогнозируемый % отчисления обучающихся</t>
    </r>
    <r>
      <rPr>
        <b/>
        <sz val="16"/>
        <color indexed="10"/>
        <rFont val="Times New Roman"/>
        <family val="1"/>
      </rPr>
      <t xml:space="preserve"> с коммерческой формы </t>
    </r>
    <r>
      <rPr>
        <b/>
        <sz val="16"/>
        <rFont val="Times New Roman"/>
        <family val="1"/>
      </rPr>
      <t>обучения по всем основаниям (отчисление, перевод на бюджет, перевод в другие образовательные организации и т. д.) со всех курсов обучения</t>
    </r>
  </si>
  <si>
    <t>Очная форма обучения</t>
  </si>
  <si>
    <t>Среднее профессиональное образование</t>
  </si>
  <si>
    <t>35.02.05    Агрономия</t>
  </si>
  <si>
    <t>35.02.08   Электрификация сельского хозяйства</t>
  </si>
  <si>
    <t>36.02.01   Ветеринария</t>
  </si>
  <si>
    <t>35.02.02  Зоотехния</t>
  </si>
  <si>
    <t>Итого по очной форме обучения:</t>
  </si>
  <si>
    <t>Заочная форма обучения</t>
  </si>
  <si>
    <t>Всего по СПО:</t>
  </si>
  <si>
    <t>Директор</t>
  </si>
  <si>
    <t xml:space="preserve">              _____________</t>
  </si>
  <si>
    <r>
      <rPr>
        <b/>
        <sz val="16"/>
        <rFont val="Times New Roman"/>
        <family val="1"/>
      </rPr>
      <t xml:space="preserve">                           /</t>
    </r>
    <r>
      <rPr>
        <b/>
        <u val="single"/>
        <sz val="16"/>
        <rFont val="Times New Roman"/>
        <family val="1"/>
      </rPr>
      <t>А.В.Рогозенко</t>
    </r>
    <r>
      <rPr>
        <b/>
        <sz val="16"/>
        <rFont val="Times New Roman"/>
        <family val="1"/>
      </rPr>
      <t>/</t>
    </r>
  </si>
  <si>
    <t>подпись</t>
  </si>
  <si>
    <t>ф.и.о.</t>
  </si>
  <si>
    <t>Исполнитель: Слынько М.А.</t>
  </si>
  <si>
    <t>номер телефона +79787804394</t>
  </si>
  <si>
    <t>Приложение 4</t>
  </si>
  <si>
    <r>
      <rPr>
        <b/>
        <sz val="16"/>
        <rFont val="Times New Roman"/>
        <family val="1"/>
      </rPr>
      <t xml:space="preserve">Расчет планируемого дохода от реализации основных образовательных программ среднего профессионального образования в 2023 году в </t>
    </r>
    <r>
      <rPr>
        <b/>
        <u val="single"/>
        <sz val="16"/>
        <rFont val="Times New Roman"/>
        <family val="1"/>
      </rPr>
      <t>Прибрежненском аграрном колледже</t>
    </r>
  </si>
  <si>
    <t>наименование филиала</t>
  </si>
  <si>
    <t>Фактический доход в 2022 году, руб.</t>
  </si>
  <si>
    <t>Контингент обучающихся, чел.</t>
  </si>
  <si>
    <t>Курс</t>
  </si>
  <si>
    <t>Форма обучения</t>
  </si>
  <si>
    <t>Стоимость обучения, руб.</t>
  </si>
  <si>
    <t>Планируемый доход, руб.</t>
  </si>
  <si>
    <t>09.02.02 Компьютерные сети</t>
  </si>
  <si>
    <t>1 курс,плановый набор на 2022/2023гг</t>
  </si>
  <si>
    <t>очная</t>
  </si>
  <si>
    <t>09.02.2002 Компьютерные сети</t>
  </si>
  <si>
    <t>1 курс,плановый набор на 2023/2024гг</t>
  </si>
  <si>
    <t>заочная</t>
  </si>
  <si>
    <t>35.02.07   Механизация сельского хозяйства</t>
  </si>
  <si>
    <t>Итого 1 курс 2022/23 гг</t>
  </si>
  <si>
    <t>итого студентов</t>
  </si>
  <si>
    <t>1 курс</t>
  </si>
  <si>
    <t xml:space="preserve">Директор </t>
  </si>
  <si>
    <t>Примечание: информация предоставляется с учетом планируемой предоплаты и задолженности по состоянию на 01.01.2023и на 31.12.2023, а также с учетом прогнозируемого движения контингента в планируемом периоде (перевод на бюджет, отчисление и т. д.)</t>
  </si>
  <si>
    <t xml:space="preserve">В графе "курс" необходимо отразить в том числе плановый набор на 1 курс 2023/2024 учебного года. </t>
  </si>
  <si>
    <t>Например: 1 курс плановый набор 2023/2024 уч.года</t>
  </si>
  <si>
    <t xml:space="preserve">                   1 курс действуюющиие студенты</t>
  </si>
  <si>
    <t xml:space="preserve">                   2 курс действующие студенты, и т.д…..</t>
  </si>
  <si>
    <t>Приложение 6</t>
  </si>
  <si>
    <r>
      <rPr>
        <b/>
        <sz val="16"/>
        <rFont val="Times New Roman"/>
        <family val="1"/>
      </rPr>
      <t xml:space="preserve">Планируемый доход от реализации платных образовательных услуг в 2023 году в </t>
    </r>
    <r>
      <rPr>
        <b/>
        <u val="single"/>
        <sz val="16"/>
        <rFont val="Times New Roman"/>
        <family val="1"/>
      </rPr>
      <t>Прибрежненском аграрном колледже</t>
    </r>
  </si>
  <si>
    <t>руб.</t>
  </si>
  <si>
    <t>Наименование услуги</t>
  </si>
  <si>
    <t>Планируемый доход по месяцам</t>
  </si>
  <si>
    <t>Итого: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</si>
  <si>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</si>
  <si>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</si>
  <si>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</si>
  <si>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</si>
  <si>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</si>
  <si>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</si>
  <si>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</si>
  <si>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</si>
  <si>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</si>
  <si>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</si>
  <si>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</si>
  <si>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</si>
  <si>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Реализация образовательных программ ВО</t>
  </si>
  <si>
    <t>Реализация образовательных программ СПО</t>
  </si>
  <si>
    <t>Реализация дополнительных общеобразовательных программ</t>
  </si>
  <si>
    <t>Реализация дополнительных профессиональных программ</t>
  </si>
  <si>
    <t>_____________</t>
  </si>
  <si>
    <r>
      <rPr>
        <b/>
        <sz val="16"/>
        <rFont val="Times New Roman"/>
        <family val="1"/>
      </rPr>
      <t>/</t>
    </r>
    <r>
      <rPr>
        <b/>
        <u val="single"/>
        <sz val="16"/>
        <rFont val="Times New Roman"/>
        <family val="1"/>
      </rPr>
      <t>А.В.Рогозенко</t>
    </r>
    <r>
      <rPr>
        <b/>
        <sz val="16"/>
        <rFont val="Times New Roman"/>
        <family val="1"/>
      </rPr>
      <t>/</t>
    </r>
  </si>
  <si>
    <t>Приложение 9</t>
  </si>
  <si>
    <t xml:space="preserve">Контингент проживающих в общежитиях ФГАОУ ВО "КФУ им.В.И. Вернадского" </t>
  </si>
  <si>
    <t>№ п/п</t>
  </si>
  <si>
    <t>Структурное подразделение (филиал), за которым закреплено общежитие</t>
  </si>
  <si>
    <t>Адрес</t>
  </si>
  <si>
    <t>№ общежития</t>
  </si>
  <si>
    <t>Общее количество мест в общежитии</t>
  </si>
  <si>
    <t>обучающиеся за счет субсидии (человек)</t>
  </si>
  <si>
    <t>обучающиеся за счет средств физических и юридических лиц (человек)</t>
  </si>
  <si>
    <t xml:space="preserve">преподаватели, сотрудники и иные категории граждан в соответствии с Положением о студенческих общежитиях ФГАОУ ВО "КФУ им. В.И.Вернадского" </t>
  </si>
  <si>
    <t>план на 2022 -2023 учебный год (на период с января по август 2023 г.)</t>
  </si>
  <si>
    <t>план на 2023 -2024 учебный год (на период с сентября по декабрь 2023 г.)</t>
  </si>
  <si>
    <t>план на 2021 -2022 учебный год (на период с января по август 2022 г.)</t>
  </si>
  <si>
    <t>план на 2022 -2023 учебный год (на период с сентября по декабрь 2022 г.)</t>
  </si>
  <si>
    <r>
      <rPr>
        <b/>
        <sz val="12"/>
        <color indexed="8"/>
        <rFont val="Times New Roman"/>
        <family val="1"/>
      </rPr>
      <t xml:space="preserve"> Прибрежненский аграрный колледж (</t>
    </r>
    <r>
      <rPr>
        <sz val="12"/>
        <color indexed="8"/>
        <rFont val="Times New Roman"/>
        <family val="1"/>
      </rPr>
      <t xml:space="preserve">филиал) </t>
    </r>
  </si>
  <si>
    <t>п.Прибрежное,ул.Студенческая,3</t>
  </si>
  <si>
    <t>№3</t>
  </si>
  <si>
    <t>2</t>
  </si>
  <si>
    <t>п.Прибрежное,ул.Студенческая,5</t>
  </si>
  <si>
    <t>№5</t>
  </si>
  <si>
    <t>6</t>
  </si>
  <si>
    <t>11</t>
  </si>
  <si>
    <t>п.Прибрежное,ул.Студенческая,1</t>
  </si>
  <si>
    <t>№1</t>
  </si>
  <si>
    <t>0</t>
  </si>
  <si>
    <t>Руководитель</t>
  </si>
  <si>
    <t>________________</t>
  </si>
  <si>
    <t>А.В.Рогозенко</t>
  </si>
  <si>
    <t>(подпись)</t>
  </si>
  <si>
    <t>Приложение 8</t>
  </si>
  <si>
    <t>П Л А Н</t>
  </si>
  <si>
    <t xml:space="preserve">  производства и реализации сельскохозяйственной продукции   на 2023 год</t>
  </si>
  <si>
    <t xml:space="preserve">  _____________________________________ ФГАОУ ВО "КФУ им. В.И. Вернадского</t>
  </si>
  <si>
    <t>Наименование  продукции*</t>
  </si>
  <si>
    <t>Ед.изм.</t>
  </si>
  <si>
    <t>Произведено в 2022 году (ожидаемое)</t>
  </si>
  <si>
    <t>План  на  2023 год</t>
  </si>
  <si>
    <t xml:space="preserve">Производство </t>
  </si>
  <si>
    <t xml:space="preserve">Р е а л и з а ц и я   п р о д у к ц и и </t>
  </si>
  <si>
    <t>Площадь, га</t>
  </si>
  <si>
    <t>Урожайность, ц/га</t>
  </si>
  <si>
    <t>Вал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</si>
  <si>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</si>
  <si>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</si>
  <si>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</si>
  <si>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</si>
  <si>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</si>
  <si>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</si>
  <si>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</si>
  <si>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</si>
  <si>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</si>
  <si>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</si>
  <si>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</si>
  <si>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</si>
  <si>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 за год</t>
  </si>
  <si>
    <t>Кол-во</t>
  </si>
  <si>
    <t>Доход, руб</t>
  </si>
  <si>
    <t>РАСТЕНИЕВОДСТВО</t>
  </si>
  <si>
    <t>З е р н о в ы е:</t>
  </si>
  <si>
    <t>Озимая пшеница</t>
  </si>
  <si>
    <t>ц</t>
  </si>
  <si>
    <t>Озимый ячмень</t>
  </si>
  <si>
    <t>Озимый тритикале</t>
  </si>
  <si>
    <t>Яровой ячмень</t>
  </si>
  <si>
    <t>Овес</t>
  </si>
  <si>
    <t>Сорго (семена)</t>
  </si>
  <si>
    <t>Т е х н и ч е с к и е:</t>
  </si>
  <si>
    <t>Лен</t>
  </si>
  <si>
    <t>С е м е н а   т р а в:</t>
  </si>
  <si>
    <t>Суданская трава</t>
  </si>
  <si>
    <t>Люцерна</t>
  </si>
  <si>
    <t>Эспарцет</t>
  </si>
  <si>
    <t>Горчица</t>
  </si>
  <si>
    <t>П л о д о в ы е:</t>
  </si>
  <si>
    <t>Яблоко</t>
  </si>
  <si>
    <t>кг</t>
  </si>
  <si>
    <t>Персик</t>
  </si>
  <si>
    <t>Черешня</t>
  </si>
  <si>
    <t>Вишня</t>
  </si>
  <si>
    <t>Слива</t>
  </si>
  <si>
    <t>Абрикос</t>
  </si>
  <si>
    <t>Зизифус</t>
  </si>
  <si>
    <t>Хурма</t>
  </si>
  <si>
    <t>В и н о г р а д:</t>
  </si>
  <si>
    <t>Столовый</t>
  </si>
  <si>
    <t>Технический</t>
  </si>
  <si>
    <t>ВСЕГО растениеводство</t>
  </si>
  <si>
    <t>х</t>
  </si>
  <si>
    <t>ЖИВОТНОВОДСТВО</t>
  </si>
  <si>
    <t>Привес КРС</t>
  </si>
  <si>
    <t>Приплод КРС</t>
  </si>
  <si>
    <t>гол</t>
  </si>
  <si>
    <t>Молоко цельное</t>
  </si>
  <si>
    <t>Навоз</t>
  </si>
  <si>
    <t>т</t>
  </si>
  <si>
    <t>ИТОГО животноводство</t>
  </si>
  <si>
    <t>ПЕРЕРАБОТКА МОЛОЧНОЙ ПРОДУКЦИИ</t>
  </si>
  <si>
    <t>Молоко 2,5%, полипак 0,5 л</t>
  </si>
  <si>
    <t>шт</t>
  </si>
  <si>
    <t>Молоко 2,5%, полипак 1 л</t>
  </si>
  <si>
    <t>Молоко 2,5% розлив</t>
  </si>
  <si>
    <t>Йогурт 1%, полипак 0,5 л</t>
  </si>
  <si>
    <t>Сметана 15%, полипак 0,5 л</t>
  </si>
  <si>
    <t>Творог 9%, весовой</t>
  </si>
  <si>
    <t>Творог 9% пачка, 250 г</t>
  </si>
  <si>
    <t>Масло сливочн. 82,5% весовое</t>
  </si>
  <si>
    <t>Масло сливочн. 82,5%,пачка 200 г</t>
  </si>
  <si>
    <t>Сыворотка</t>
  </si>
  <si>
    <t>Пахта</t>
  </si>
  <si>
    <t>Обрат</t>
  </si>
  <si>
    <t>ИТОГО продукция переработки молока</t>
  </si>
  <si>
    <t>ВСЕГО доход от реализации сельскохозяйственной продукции</t>
  </si>
  <si>
    <t>*- дополнить продукцией (культурами) при необходимости</t>
  </si>
  <si>
    <t>Руководитель________________________</t>
  </si>
  <si>
    <r>
      <rPr>
        <sz val="9"/>
        <color indexed="8"/>
        <rFont val="Calibri"/>
        <family val="2"/>
      </rPr>
      <t>Исполнитель:</t>
    </r>
    <r>
      <rPr>
        <u val="single"/>
        <sz val="9"/>
        <color indexed="8"/>
        <rFont val="Calibri"/>
        <family val="2"/>
      </rPr>
      <t>Слынько М.А.</t>
    </r>
    <r>
      <rPr>
        <sz val="9"/>
        <color indexed="8"/>
        <rFont val="Calibri"/>
        <family val="2"/>
      </rPr>
      <t>№ телефона +79787804394</t>
    </r>
  </si>
  <si>
    <t>Приложение 15</t>
  </si>
  <si>
    <t>Планируемый объем денежных поступлений от возмещения коммунальных услуг/ ТКО ФГАОУ ВО «КФУ им. В.И. Вернадского» на 2023 год (согласно заключенным договорам)</t>
  </si>
  <si>
    <t>(руб.)</t>
  </si>
  <si>
    <t>Cтруктурное подразделение</t>
  </si>
  <si>
    <t>Тип услуги</t>
  </si>
  <si>
    <t>Планируемый период</t>
  </si>
  <si>
    <t>Итого за год</t>
  </si>
  <si>
    <t>Прибрежненский аграрный колледж</t>
  </si>
  <si>
    <t>проживание</t>
  </si>
  <si>
    <t>ИТОГО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</si>
</sst>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#,##0;\-#,##0"/>
  </numFmts>
  <fonts count="69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6"/>
      <name val="Arial Cyr"/>
      <family val="2"/>
    </font>
    <font>
      <b/>
      <sz val="16"/>
      <name val="Times New Roman"/>
      <family val="1"/>
    </font>
    <font>
      <b/>
      <u val="single"/>
      <sz val="16"/>
      <name val="Times New Roman"/>
      <family val="1"/>
    </font>
    <font>
      <b/>
      <sz val="16"/>
      <color indexed="10"/>
      <name val="Times New Roman"/>
      <family val="1"/>
    </font>
    <font>
      <i/>
      <sz val="16"/>
      <name val="Times New Roman"/>
      <family val="1"/>
    </font>
    <font>
      <sz val="16"/>
      <name val="Times New Roman"/>
      <family val="1"/>
    </font>
    <font>
      <b/>
      <i/>
      <sz val="16"/>
      <name val="Times New Roman"/>
      <family val="1"/>
    </font>
    <font>
      <i/>
      <sz val="16"/>
      <name val="Arial Cyr"/>
      <family val="2"/>
    </font>
    <font>
      <sz val="12"/>
      <name val="Arial Cyr"/>
      <family val="2"/>
    </font>
    <font>
      <b/>
      <sz val="14"/>
      <name val="Times New Roman"/>
      <family val="1"/>
    </font>
    <font>
      <sz val="8"/>
      <name val="Arial Cyr"/>
      <family val="2"/>
    </font>
    <font>
      <b/>
      <i/>
      <sz val="14"/>
      <name val="Times New Roman"/>
      <family val="1"/>
    </font>
    <font>
      <sz val="14"/>
      <name val="Times New Roman"/>
      <family val="1"/>
    </font>
    <font>
      <sz val="14"/>
      <name val="Arial Cyr"/>
      <family val="2"/>
    </font>
    <font>
      <i/>
      <sz val="14"/>
      <name val="Times New Roman"/>
      <family val="1"/>
    </font>
    <font>
      <i/>
      <sz val="10"/>
      <name val="Arial Cyr"/>
      <family val="2"/>
    </font>
    <font>
      <b/>
      <i/>
      <sz val="10"/>
      <name val="Arial Cyr"/>
      <family val="2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6"/>
      <color indexed="8"/>
      <name val="Times New Roman"/>
      <family val="1"/>
    </font>
    <font>
      <sz val="10"/>
      <name val="Times New Roman"/>
      <family val="1"/>
    </font>
    <font>
      <sz val="14"/>
      <color indexed="8"/>
      <name val="Times New Roman"/>
      <family val="1"/>
    </font>
    <font>
      <sz val="20"/>
      <name val="Times New Roman"/>
      <family val="1"/>
    </font>
    <font>
      <sz val="20"/>
      <name val="Arial Cyr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Calibri"/>
      <family val="2"/>
    </font>
    <font>
      <u val="single"/>
      <sz val="11"/>
      <color indexed="8"/>
      <name val="Times New Roman"/>
      <family val="1"/>
    </font>
    <font>
      <sz val="9"/>
      <color indexed="8"/>
      <name val="Calibri"/>
      <family val="2"/>
    </font>
    <font>
      <u val="single"/>
      <sz val="9"/>
      <color indexed="8"/>
      <name val="Calibri"/>
      <family val="2"/>
    </font>
    <font>
      <sz val="16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hair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2" fillId="0" borderId="0">
      <alignment vertical="top"/>
      <protection/>
    </xf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68" fillId="32" borderId="0" applyNumberFormat="0" applyBorder="0" applyAlignment="0" applyProtection="0"/>
  </cellStyleXfs>
  <cellXfs count="15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top" indent="15"/>
    </xf>
    <xf numFmtId="0" fontId="4" fillId="0" borderId="10" xfId="0" applyFont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/>
    </xf>
    <xf numFmtId="0" fontId="9" fillId="0" borderId="10" xfId="0" applyNumberFormat="1" applyFont="1" applyFill="1" applyBorder="1" applyAlignment="1">
      <alignment horizontal="center"/>
    </xf>
    <xf numFmtId="164" fontId="7" fillId="0" borderId="10" xfId="0" applyNumberFormat="1" applyFont="1" applyFill="1" applyBorder="1" applyAlignment="1">
      <alignment horizontal="center"/>
    </xf>
    <xf numFmtId="0" fontId="10" fillId="0" borderId="0" xfId="0" applyFont="1" applyAlignment="1">
      <alignment/>
    </xf>
    <xf numFmtId="0" fontId="8" fillId="0" borderId="10" xfId="0" applyFont="1" applyBorder="1" applyAlignment="1">
      <alignment horizontal="center" vertical="center" wrapText="1"/>
    </xf>
    <xf numFmtId="14" fontId="7" fillId="0" borderId="10" xfId="0" applyNumberFormat="1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/>
    </xf>
    <xf numFmtId="0" fontId="4" fillId="0" borderId="10" xfId="0" applyNumberFormat="1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164" fontId="8" fillId="0" borderId="10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/>
    </xf>
    <xf numFmtId="0" fontId="0" fillId="0" borderId="0" xfId="0" applyFill="1" applyAlignment="1">
      <alignment/>
    </xf>
    <xf numFmtId="0" fontId="12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0" fontId="13" fillId="0" borderId="0" xfId="0" applyFont="1" applyFill="1" applyAlignment="1">
      <alignment horizontal="center" vertical="top"/>
    </xf>
    <xf numFmtId="0" fontId="4" fillId="0" borderId="11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14" fontId="14" fillId="0" borderId="11" xfId="0" applyNumberFormat="1" applyFont="1" applyFill="1" applyBorder="1" applyAlignment="1">
      <alignment horizontal="left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/>
    </xf>
    <xf numFmtId="14" fontId="17" fillId="0" borderId="11" xfId="0" applyNumberFormat="1" applyFont="1" applyFill="1" applyBorder="1" applyAlignment="1">
      <alignment horizontal="left" vertical="center" wrapText="1"/>
    </xf>
    <xf numFmtId="4" fontId="15" fillId="0" borderId="11" xfId="0" applyNumberFormat="1" applyFont="1" applyFill="1" applyBorder="1" applyAlignment="1">
      <alignment horizontal="center" vertical="center" wrapText="1"/>
    </xf>
    <xf numFmtId="4" fontId="16" fillId="0" borderId="11" xfId="0" applyNumberFormat="1" applyFont="1" applyFill="1" applyBorder="1" applyAlignment="1">
      <alignment/>
    </xf>
    <xf numFmtId="0" fontId="15" fillId="0" borderId="11" xfId="0" applyNumberFormat="1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left"/>
    </xf>
    <xf numFmtId="4" fontId="12" fillId="0" borderId="11" xfId="0" applyNumberFormat="1" applyFont="1" applyFill="1" applyBorder="1" applyAlignment="1">
      <alignment horizontal="center"/>
    </xf>
    <xf numFmtId="1" fontId="12" fillId="0" borderId="11" xfId="0" applyNumberFormat="1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0" fillId="0" borderId="11" xfId="0" applyFill="1" applyBorder="1" applyAlignment="1">
      <alignment/>
    </xf>
    <xf numFmtId="0" fontId="12" fillId="0" borderId="0" xfId="0" applyFont="1" applyFill="1" applyBorder="1" applyAlignment="1">
      <alignment horizontal="left"/>
    </xf>
    <xf numFmtId="3" fontId="12" fillId="0" borderId="0" xfId="0" applyNumberFormat="1" applyFont="1" applyFill="1" applyBorder="1" applyAlignment="1">
      <alignment horizontal="center"/>
    </xf>
    <xf numFmtId="1" fontId="12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3" fontId="16" fillId="0" borderId="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2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wrapText="1"/>
    </xf>
    <xf numFmtId="3" fontId="15" fillId="0" borderId="10" xfId="0" applyNumberFormat="1" applyFont="1" applyBorder="1" applyAlignment="1">
      <alignment wrapText="1"/>
    </xf>
    <xf numFmtId="4" fontId="3" fillId="0" borderId="0" xfId="0" applyNumberFormat="1" applyFont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 vertical="top"/>
    </xf>
    <xf numFmtId="0" fontId="0" fillId="0" borderId="0" xfId="0" applyFont="1" applyAlignment="1">
      <alignment/>
    </xf>
    <xf numFmtId="0" fontId="12" fillId="0" borderId="0" xfId="0" applyFont="1" applyFill="1" applyAlignment="1">
      <alignment/>
    </xf>
    <xf numFmtId="0" fontId="20" fillId="0" borderId="12" xfId="0" applyFont="1" applyFill="1" applyBorder="1" applyAlignment="1">
      <alignment horizontal="center" vertical="center" wrapText="1"/>
    </xf>
    <xf numFmtId="0" fontId="20" fillId="33" borderId="12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left" vertical="center" wrapText="1"/>
    </xf>
    <xf numFmtId="0" fontId="23" fillId="0" borderId="12" xfId="0" applyFont="1" applyFill="1" applyBorder="1" applyAlignment="1">
      <alignment horizontal="center" vertical="center" wrapText="1"/>
    </xf>
    <xf numFmtId="49" fontId="23" fillId="0" borderId="12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23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/>
    </xf>
    <xf numFmtId="0" fontId="23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/>
    </xf>
    <xf numFmtId="0" fontId="25" fillId="0" borderId="0" xfId="0" applyFont="1" applyFill="1" applyAlignment="1">
      <alignment/>
    </xf>
    <xf numFmtId="0" fontId="22" fillId="0" borderId="0" xfId="0" applyFont="1" applyAlignment="1">
      <alignment horizontal="center" vertical="center"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7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29" fillId="0" borderId="0" xfId="0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32" fillId="0" borderId="0" xfId="0" applyFont="1" applyAlignment="1">
      <alignment/>
    </xf>
    <xf numFmtId="0" fontId="16" fillId="0" borderId="0" xfId="0" applyFont="1" applyAlignment="1">
      <alignment/>
    </xf>
    <xf numFmtId="0" fontId="33" fillId="0" borderId="0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/>
    </xf>
    <xf numFmtId="4" fontId="30" fillId="0" borderId="11" xfId="0" applyNumberFormat="1" applyFont="1" applyBorder="1" applyAlignment="1">
      <alignment horizontal="center" vertical="center" wrapText="1"/>
    </xf>
    <xf numFmtId="0" fontId="30" fillId="0" borderId="11" xfId="0" applyFont="1" applyBorder="1" applyAlignment="1">
      <alignment horizontal="left"/>
    </xf>
    <xf numFmtId="164" fontId="30" fillId="0" borderId="11" xfId="0" applyNumberFormat="1" applyFont="1" applyBorder="1" applyAlignment="1">
      <alignment horizontal="center" vertical="center" wrapText="1"/>
    </xf>
    <xf numFmtId="3" fontId="30" fillId="0" borderId="11" xfId="0" applyNumberFormat="1" applyFont="1" applyBorder="1" applyAlignment="1">
      <alignment horizontal="center" vertical="center" wrapText="1"/>
    </xf>
    <xf numFmtId="1" fontId="30" fillId="0" borderId="11" xfId="0" applyNumberFormat="1" applyFont="1" applyBorder="1" applyAlignment="1">
      <alignment horizontal="center" vertical="center" wrapText="1"/>
    </xf>
    <xf numFmtId="0" fontId="30" fillId="0" borderId="11" xfId="0" applyFont="1" applyBorder="1" applyAlignment="1">
      <alignment/>
    </xf>
    <xf numFmtId="0" fontId="30" fillId="0" borderId="11" xfId="0" applyFont="1" applyBorder="1" applyAlignment="1">
      <alignment horizontal="left" vertical="center" wrapText="1"/>
    </xf>
    <xf numFmtId="0" fontId="0" fillId="0" borderId="10" xfId="0" applyBorder="1" applyAlignment="1">
      <alignment/>
    </xf>
    <xf numFmtId="0" fontId="29" fillId="0" borderId="11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21" fillId="0" borderId="11" xfId="0" applyNumberFormat="1" applyFont="1" applyBorder="1" applyAlignment="1">
      <alignment horizontal="center" vertical="center" wrapText="1"/>
    </xf>
    <xf numFmtId="3" fontId="21" fillId="0" borderId="11" xfId="0" applyNumberFormat="1" applyFont="1" applyBorder="1" applyAlignment="1">
      <alignment horizontal="center" vertical="center" wrapText="1"/>
    </xf>
    <xf numFmtId="165" fontId="21" fillId="0" borderId="11" xfId="0" applyNumberFormat="1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3" fontId="29" fillId="0" borderId="11" xfId="0" applyNumberFormat="1" applyFont="1" applyBorder="1" applyAlignment="1">
      <alignment horizontal="left" vertical="center" wrapText="1"/>
    </xf>
    <xf numFmtId="0" fontId="30" fillId="0" borderId="13" xfId="0" applyFont="1" applyBorder="1" applyAlignment="1">
      <alignment horizontal="center" vertical="center" wrapText="1"/>
    </xf>
    <xf numFmtId="0" fontId="29" fillId="0" borderId="14" xfId="0" applyFont="1" applyFill="1" applyBorder="1" applyAlignment="1">
      <alignment horizontal="left" vertical="center" wrapText="1"/>
    </xf>
    <xf numFmtId="0" fontId="29" fillId="0" borderId="13" xfId="0" applyFont="1" applyBorder="1" applyAlignment="1">
      <alignment horizontal="center" vertical="center" wrapText="1"/>
    </xf>
    <xf numFmtId="0" fontId="30" fillId="0" borderId="0" xfId="0" applyFont="1" applyAlignment="1">
      <alignment horizontal="left"/>
    </xf>
    <xf numFmtId="0" fontId="34" fillId="0" borderId="0" xfId="0" applyFont="1" applyAlignment="1">
      <alignment/>
    </xf>
    <xf numFmtId="0" fontId="8" fillId="0" borderId="0" xfId="0" applyFont="1" applyAlignment="1">
      <alignment/>
    </xf>
    <xf numFmtId="0" fontId="36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34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justify" vertical="center" wrapText="1"/>
    </xf>
    <xf numFmtId="3" fontId="8" fillId="0" borderId="12" xfId="0" applyNumberFormat="1" applyFont="1" applyBorder="1" applyAlignment="1">
      <alignment/>
    </xf>
    <xf numFmtId="3" fontId="8" fillId="0" borderId="13" xfId="0" applyNumberFormat="1" applyFont="1" applyBorder="1" applyAlignment="1">
      <alignment/>
    </xf>
    <xf numFmtId="0" fontId="4" fillId="0" borderId="12" xfId="0" applyFont="1" applyFill="1" applyBorder="1" applyAlignment="1">
      <alignment horizontal="center" vertical="center" wrapText="1"/>
    </xf>
    <xf numFmtId="2" fontId="4" fillId="0" borderId="12" xfId="0" applyNumberFormat="1" applyFont="1" applyBorder="1" applyAlignment="1">
      <alignment horizontal="center" vertical="center"/>
    </xf>
    <xf numFmtId="164" fontId="4" fillId="0" borderId="12" xfId="0" applyNumberFormat="1" applyFont="1" applyBorder="1" applyAlignment="1">
      <alignment horizontal="center" vertical="center"/>
    </xf>
    <xf numFmtId="1" fontId="4" fillId="0" borderId="12" xfId="0" applyNumberFormat="1" applyFont="1" applyBorder="1" applyAlignment="1">
      <alignment horizontal="center" vertical="center"/>
    </xf>
    <xf numFmtId="0" fontId="8" fillId="0" borderId="0" xfId="0" applyFont="1" applyAlignment="1">
      <alignment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center"/>
    </xf>
    <xf numFmtId="0" fontId="20" fillId="0" borderId="12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left" vertical="center" wrapText="1"/>
    </xf>
    <xf numFmtId="0" fontId="31" fillId="0" borderId="0" xfId="0" applyFont="1" applyBorder="1" applyAlignment="1">
      <alignment horizontal="center"/>
    </xf>
    <xf numFmtId="0" fontId="31" fillId="0" borderId="0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32627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9"/>
  <sheetViews>
    <sheetView zoomScale="78" zoomScaleNormal="78" zoomScaleSheetLayoutView="78" zoomScalePageLayoutView="0" workbookViewId="0" topLeftCell="A1">
      <selection activeCell="C13" sqref="C13"/>
    </sheetView>
  </sheetViews>
  <sheetFormatPr defaultColWidth="11.625" defaultRowHeight="12.75"/>
  <cols>
    <col min="1" max="1" width="71.125" style="1" customWidth="1"/>
    <col min="2" max="2" width="40.00390625" style="1" customWidth="1"/>
    <col min="3" max="3" width="41.375" style="1" customWidth="1"/>
    <col min="4" max="4" width="58.875" style="1" customWidth="1"/>
    <col min="5" max="5" width="13.25390625" style="1" customWidth="1"/>
    <col min="6" max="16384" width="11.625" style="1" customWidth="1"/>
  </cols>
  <sheetData>
    <row r="1" spans="1:4" ht="20.25">
      <c r="A1" s="2"/>
      <c r="D1" s="3" t="s">
        <v>0</v>
      </c>
    </row>
    <row r="2" ht="20.25">
      <c r="A2" s="2"/>
    </row>
    <row r="3" spans="1:4" ht="60.75" customHeight="1">
      <c r="A3" s="134" t="s">
        <v>1</v>
      </c>
      <c r="B3" s="134"/>
      <c r="C3" s="134"/>
      <c r="D3" s="134"/>
    </row>
    <row r="4" spans="2:4" ht="20.25">
      <c r="B4" s="135" t="s">
        <v>2</v>
      </c>
      <c r="C4" s="135"/>
      <c r="D4" s="5"/>
    </row>
    <row r="6" ht="20.25">
      <c r="D6" s="3" t="s">
        <v>3</v>
      </c>
    </row>
    <row r="7" spans="1:4" ht="141.75">
      <c r="A7" s="6" t="s">
        <v>4</v>
      </c>
      <c r="B7" s="6" t="s">
        <v>5</v>
      </c>
      <c r="C7" s="6" t="s">
        <v>6</v>
      </c>
      <c r="D7" s="6" t="s">
        <v>7</v>
      </c>
    </row>
    <row r="8" spans="1:4" ht="21.75" customHeight="1">
      <c r="A8" s="136" t="s">
        <v>8</v>
      </c>
      <c r="B8" s="136"/>
      <c r="C8" s="136"/>
      <c r="D8" s="136"/>
    </row>
    <row r="9" spans="1:4" ht="18" customHeight="1">
      <c r="A9" s="137" t="s">
        <v>9</v>
      </c>
      <c r="B9" s="137"/>
      <c r="C9" s="137"/>
      <c r="D9" s="137"/>
    </row>
    <row r="10" spans="1:4" ht="20.25">
      <c r="A10" s="7" t="s">
        <v>10</v>
      </c>
      <c r="B10" s="8">
        <v>10</v>
      </c>
      <c r="C10" s="8">
        <v>2</v>
      </c>
      <c r="D10" s="8">
        <v>5</v>
      </c>
    </row>
    <row r="11" spans="1:4" ht="20.25">
      <c r="A11" s="7" t="s">
        <v>11</v>
      </c>
      <c r="B11" s="8">
        <v>25</v>
      </c>
      <c r="C11" s="8">
        <v>10</v>
      </c>
      <c r="D11" s="8">
        <v>9</v>
      </c>
    </row>
    <row r="12" spans="1:4" ht="20.25">
      <c r="A12" s="7" t="s">
        <v>12</v>
      </c>
      <c r="B12" s="8">
        <v>35</v>
      </c>
      <c r="C12" s="8">
        <v>25</v>
      </c>
      <c r="D12" s="8">
        <v>10</v>
      </c>
    </row>
    <row r="13" spans="1:4" ht="20.25">
      <c r="A13" s="7" t="s">
        <v>13</v>
      </c>
      <c r="B13" s="8">
        <v>0</v>
      </c>
      <c r="C13" s="8">
        <v>0</v>
      </c>
      <c r="D13" s="8">
        <v>3</v>
      </c>
    </row>
    <row r="14" spans="1:4" s="12" customFormat="1" ht="20.25">
      <c r="A14" s="9" t="s">
        <v>14</v>
      </c>
      <c r="B14" s="10">
        <f>SUM(B10:B13)</f>
        <v>70</v>
      </c>
      <c r="C14" s="10">
        <f>SUM(C10:C13)</f>
        <v>37</v>
      </c>
      <c r="D14" s="11">
        <f>SUM(D10:D13)</f>
        <v>27</v>
      </c>
    </row>
    <row r="15" spans="1:4" ht="21.75" customHeight="1">
      <c r="A15" s="137" t="s">
        <v>15</v>
      </c>
      <c r="B15" s="137"/>
      <c r="C15" s="137"/>
      <c r="D15" s="137"/>
    </row>
    <row r="16" spans="1:4" ht="21.75" customHeight="1">
      <c r="A16" s="138" t="s">
        <v>9</v>
      </c>
      <c r="B16" s="138"/>
      <c r="C16" s="138"/>
      <c r="D16" s="138"/>
    </row>
    <row r="17" spans="1:4" ht="20.25">
      <c r="A17" s="7" t="s">
        <v>10</v>
      </c>
      <c r="B17" s="13">
        <v>10</v>
      </c>
      <c r="C17" s="13">
        <v>0</v>
      </c>
      <c r="D17" s="13">
        <v>3</v>
      </c>
    </row>
    <row r="18" spans="1:4" ht="20.25">
      <c r="A18" s="14" t="s">
        <v>11</v>
      </c>
      <c r="B18" s="13">
        <v>1</v>
      </c>
      <c r="C18" s="13">
        <v>0</v>
      </c>
      <c r="D18" s="13">
        <v>0</v>
      </c>
    </row>
    <row r="19" spans="1:4" ht="20.25">
      <c r="A19" s="7" t="s">
        <v>13</v>
      </c>
      <c r="B19" s="13">
        <v>0</v>
      </c>
      <c r="C19" s="13">
        <v>0</v>
      </c>
      <c r="D19" s="13">
        <v>0</v>
      </c>
    </row>
    <row r="20" spans="1:4" ht="20.25">
      <c r="A20" s="15" t="s">
        <v>16</v>
      </c>
      <c r="B20" s="16">
        <f>B14+B18+B17+B19</f>
        <v>81</v>
      </c>
      <c r="C20" s="17">
        <f>C14+C18+C17+C19</f>
        <v>37</v>
      </c>
      <c r="D20" s="18">
        <f>D14+D18+D17+D19</f>
        <v>30</v>
      </c>
    </row>
    <row r="21" spans="1:4" ht="20.25">
      <c r="A21" s="19"/>
      <c r="B21" s="20"/>
      <c r="C21" s="21"/>
      <c r="D21" s="21"/>
    </row>
    <row r="22" spans="1:4" ht="20.25">
      <c r="A22" s="19"/>
      <c r="B22" s="20"/>
      <c r="C22" s="21"/>
      <c r="D22" s="21"/>
    </row>
    <row r="23" spans="1:4" ht="20.25">
      <c r="A23" s="19"/>
      <c r="B23" s="20"/>
      <c r="C23" s="21"/>
      <c r="D23" s="21"/>
    </row>
    <row r="24" spans="1:4" ht="20.25">
      <c r="A24" s="22" t="s">
        <v>17</v>
      </c>
      <c r="B24" s="22" t="s">
        <v>18</v>
      </c>
      <c r="C24" s="22"/>
      <c r="D24" s="22" t="s">
        <v>19</v>
      </c>
    </row>
    <row r="25" spans="1:4" ht="20.25">
      <c r="A25" s="22"/>
      <c r="B25" s="23" t="s">
        <v>20</v>
      </c>
      <c r="C25" s="22"/>
      <c r="D25" s="23" t="s">
        <v>21</v>
      </c>
    </row>
    <row r="28" s="24" customFormat="1" ht="15">
      <c r="A28" s="24" t="s">
        <v>22</v>
      </c>
    </row>
    <row r="29" s="24" customFormat="1" ht="15">
      <c r="A29" s="24" t="s">
        <v>23</v>
      </c>
    </row>
  </sheetData>
  <sheetProtection selectLockedCells="1" selectUnlockedCells="1"/>
  <mergeCells count="6">
    <mergeCell ref="A3:D3"/>
    <mergeCell ref="B4:C4"/>
    <mergeCell ref="A8:D8"/>
    <mergeCell ref="A9:D9"/>
    <mergeCell ref="A15:D15"/>
    <mergeCell ref="A16:D16"/>
  </mergeCells>
  <printOptions/>
  <pageMargins left="0.7875" right="0.7875" top="0.7875" bottom="0.7875" header="0.5118110236220472" footer="0.5118110236220472"/>
  <pageSetup horizontalDpi="300" verticalDpi="300" orientation="landscape" paperSize="9" scale="56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4"/>
  <sheetViews>
    <sheetView tabSelected="1" zoomScale="78" zoomScaleNormal="78" zoomScaleSheetLayoutView="85" zoomScalePageLayoutView="0" workbookViewId="0" topLeftCell="A1">
      <selection activeCell="G46" sqref="G46"/>
    </sheetView>
  </sheetViews>
  <sheetFormatPr defaultColWidth="11.625" defaultRowHeight="12.75"/>
  <cols>
    <col min="1" max="1" width="65.75390625" style="25" customWidth="1"/>
    <col min="2" max="2" width="19.875" style="25" customWidth="1"/>
    <col min="3" max="3" width="13.375" style="25" customWidth="1"/>
    <col min="4" max="4" width="27.625" style="25" customWidth="1"/>
    <col min="5" max="5" width="13.25390625" style="25" customWidth="1"/>
    <col min="6" max="6" width="15.875" style="25" customWidth="1"/>
    <col min="7" max="7" width="18.375" style="25" customWidth="1"/>
    <col min="8" max="16384" width="11.625" style="25" customWidth="1"/>
  </cols>
  <sheetData>
    <row r="1" ht="18.75">
      <c r="G1" s="26" t="s">
        <v>24</v>
      </c>
    </row>
    <row r="4" spans="1:7" ht="38.25" customHeight="1">
      <c r="A4" s="139" t="s">
        <v>25</v>
      </c>
      <c r="B4" s="139"/>
      <c r="C4" s="139"/>
      <c r="D4" s="139"/>
      <c r="E4" s="139"/>
      <c r="F4" s="139"/>
      <c r="G4" s="139"/>
    </row>
    <row r="5" spans="1:7" ht="20.25">
      <c r="A5" s="27"/>
      <c r="B5" s="27"/>
      <c r="C5" s="28" t="s">
        <v>26</v>
      </c>
      <c r="D5" s="28"/>
      <c r="E5" s="28"/>
      <c r="F5" s="27"/>
      <c r="G5" s="27"/>
    </row>
    <row r="6" spans="1:7" ht="113.25" customHeight="1">
      <c r="A6" s="29" t="s">
        <v>4</v>
      </c>
      <c r="B6" s="29" t="s">
        <v>27</v>
      </c>
      <c r="C6" s="29" t="s">
        <v>28</v>
      </c>
      <c r="D6" s="30" t="s">
        <v>29</v>
      </c>
      <c r="E6" s="30" t="s">
        <v>30</v>
      </c>
      <c r="F6" s="29" t="s">
        <v>31</v>
      </c>
      <c r="G6" s="29" t="s">
        <v>32</v>
      </c>
    </row>
    <row r="7" spans="1:7" ht="49.5" customHeight="1">
      <c r="A7" s="31" t="s">
        <v>33</v>
      </c>
      <c r="B7" s="32"/>
      <c r="C7" s="32">
        <v>0</v>
      </c>
      <c r="D7" s="32" t="s">
        <v>34</v>
      </c>
      <c r="E7" s="33" t="s">
        <v>35</v>
      </c>
      <c r="F7" s="33">
        <v>0</v>
      </c>
      <c r="G7" s="33">
        <f>C7*F7/2</f>
        <v>0</v>
      </c>
    </row>
    <row r="8" spans="1:7" ht="18.75">
      <c r="A8" s="34" t="s">
        <v>36</v>
      </c>
      <c r="B8" s="35">
        <v>715832</v>
      </c>
      <c r="C8" s="32">
        <v>27</v>
      </c>
      <c r="D8" s="32">
        <v>3</v>
      </c>
      <c r="E8" s="33" t="s">
        <v>35</v>
      </c>
      <c r="F8" s="33">
        <v>53100</v>
      </c>
      <c r="G8" s="36">
        <v>933700</v>
      </c>
    </row>
    <row r="9" spans="1:7" ht="18.75">
      <c r="A9" s="34" t="s">
        <v>36</v>
      </c>
      <c r="B9" s="35">
        <v>692317.784</v>
      </c>
      <c r="C9" s="32">
        <v>11</v>
      </c>
      <c r="D9" s="32">
        <v>4</v>
      </c>
      <c r="E9" s="33" t="s">
        <v>35</v>
      </c>
      <c r="F9" s="33">
        <v>53100</v>
      </c>
      <c r="G9" s="36">
        <v>142050</v>
      </c>
    </row>
    <row r="10" spans="1:7" ht="43.5" customHeight="1">
      <c r="A10" s="31" t="s">
        <v>10</v>
      </c>
      <c r="B10" s="35"/>
      <c r="C10" s="37">
        <f>'Структурки ВО и СПО'!C10</f>
        <v>2</v>
      </c>
      <c r="D10" s="32" t="s">
        <v>37</v>
      </c>
      <c r="E10" s="33" t="s">
        <v>35</v>
      </c>
      <c r="F10" s="33">
        <v>76100</v>
      </c>
      <c r="G10" s="36">
        <v>76100</v>
      </c>
    </row>
    <row r="11" spans="1:7" ht="45" customHeight="1">
      <c r="A11" s="34" t="s">
        <v>10</v>
      </c>
      <c r="B11" s="35"/>
      <c r="C11" s="37">
        <f>'Структурки ВО и СПО'!C17</f>
        <v>0</v>
      </c>
      <c r="D11" s="32" t="s">
        <v>37</v>
      </c>
      <c r="E11" s="33" t="s">
        <v>38</v>
      </c>
      <c r="F11" s="33">
        <v>31000</v>
      </c>
      <c r="G11" s="36">
        <v>0</v>
      </c>
    </row>
    <row r="12" spans="1:7" ht="18.75">
      <c r="A12" s="34" t="s">
        <v>10</v>
      </c>
      <c r="B12" s="35">
        <v>546000</v>
      </c>
      <c r="C12" s="37">
        <f>'Структурки ВО и СПО'!B10</f>
        <v>10</v>
      </c>
      <c r="D12" s="32">
        <v>1</v>
      </c>
      <c r="E12" s="33" t="s">
        <v>35</v>
      </c>
      <c r="F12" s="33">
        <v>64600</v>
      </c>
      <c r="G12" s="36">
        <v>646000</v>
      </c>
    </row>
    <row r="13" spans="1:7" ht="18.75">
      <c r="A13" s="34" t="s">
        <v>10</v>
      </c>
      <c r="B13" s="35">
        <v>271470</v>
      </c>
      <c r="C13" s="37">
        <f>'Структурки ВО и СПО'!B17</f>
        <v>10</v>
      </c>
      <c r="D13" s="32">
        <v>1</v>
      </c>
      <c r="E13" s="33" t="s">
        <v>38</v>
      </c>
      <c r="F13" s="33">
        <v>31000</v>
      </c>
      <c r="G13" s="36">
        <v>310000</v>
      </c>
    </row>
    <row r="14" spans="1:7" ht="18.75">
      <c r="A14" s="34" t="s">
        <v>10</v>
      </c>
      <c r="B14" s="35">
        <v>55064.7</v>
      </c>
      <c r="C14" s="32">
        <v>1</v>
      </c>
      <c r="D14" s="32">
        <v>2</v>
      </c>
      <c r="E14" s="33" t="s">
        <v>35</v>
      </c>
      <c r="F14" s="33">
        <v>53100</v>
      </c>
      <c r="G14" s="36">
        <v>26450</v>
      </c>
    </row>
    <row r="15" spans="1:7" ht="18.75">
      <c r="A15" s="34" t="s">
        <v>10</v>
      </c>
      <c r="B15" s="35">
        <v>65194.09999999998</v>
      </c>
      <c r="C15" s="32">
        <v>3</v>
      </c>
      <c r="D15" s="32">
        <v>3</v>
      </c>
      <c r="E15" s="33" t="s">
        <v>35</v>
      </c>
      <c r="F15" s="33">
        <v>53100</v>
      </c>
      <c r="G15" s="36">
        <v>106200</v>
      </c>
    </row>
    <row r="16" spans="1:7" ht="18.75">
      <c r="A16" s="34" t="s">
        <v>10</v>
      </c>
      <c r="B16" s="35">
        <v>93018.9</v>
      </c>
      <c r="C16" s="32">
        <v>3</v>
      </c>
      <c r="D16" s="32">
        <v>3</v>
      </c>
      <c r="E16" s="33" t="s">
        <v>38</v>
      </c>
      <c r="F16" s="33">
        <v>29900</v>
      </c>
      <c r="G16" s="36">
        <v>59800</v>
      </c>
    </row>
    <row r="17" spans="1:7" ht="18.75">
      <c r="A17" s="34" t="s">
        <v>10</v>
      </c>
      <c r="B17" s="35">
        <v>66427.89712</v>
      </c>
      <c r="C17" s="32">
        <v>2</v>
      </c>
      <c r="D17" s="32">
        <v>4</v>
      </c>
      <c r="E17" s="33" t="s">
        <v>38</v>
      </c>
      <c r="F17" s="33">
        <v>29900</v>
      </c>
      <c r="G17" s="36">
        <v>29900</v>
      </c>
    </row>
    <row r="18" spans="1:7" ht="48" customHeight="1">
      <c r="A18" s="31" t="s">
        <v>39</v>
      </c>
      <c r="B18" s="35"/>
      <c r="C18" s="37">
        <v>0</v>
      </c>
      <c r="D18" s="32" t="s">
        <v>37</v>
      </c>
      <c r="E18" s="33" t="s">
        <v>35</v>
      </c>
      <c r="F18" s="33">
        <v>0</v>
      </c>
      <c r="G18" s="36">
        <v>0</v>
      </c>
    </row>
    <row r="19" spans="1:7" ht="42" customHeight="1">
      <c r="A19" s="34" t="s">
        <v>39</v>
      </c>
      <c r="B19" s="35"/>
      <c r="C19" s="37">
        <v>0</v>
      </c>
      <c r="D19" s="32" t="s">
        <v>37</v>
      </c>
      <c r="E19" s="33" t="s">
        <v>38</v>
      </c>
      <c r="F19" s="33">
        <v>0</v>
      </c>
      <c r="G19" s="36">
        <v>0</v>
      </c>
    </row>
    <row r="20" spans="1:7" ht="18.75">
      <c r="A20" s="34" t="s">
        <v>39</v>
      </c>
      <c r="B20" s="35">
        <v>1043116.2259999999</v>
      </c>
      <c r="C20" s="32">
        <v>19</v>
      </c>
      <c r="D20" s="32">
        <v>3</v>
      </c>
      <c r="E20" s="33" t="s">
        <v>35</v>
      </c>
      <c r="F20" s="33">
        <v>51400</v>
      </c>
      <c r="G20" s="36">
        <v>676600</v>
      </c>
    </row>
    <row r="21" spans="1:7" ht="18.75">
      <c r="A21" s="34" t="s">
        <v>39</v>
      </c>
      <c r="B21" s="35">
        <v>191618.93399999998</v>
      </c>
      <c r="C21" s="32">
        <v>6</v>
      </c>
      <c r="D21" s="32">
        <v>3</v>
      </c>
      <c r="E21" s="33" t="s">
        <v>38</v>
      </c>
      <c r="F21" s="33">
        <v>29900</v>
      </c>
      <c r="G21" s="36">
        <v>179400</v>
      </c>
    </row>
    <row r="22" spans="1:7" ht="18.75">
      <c r="A22" s="34" t="s">
        <v>39</v>
      </c>
      <c r="B22" s="35">
        <v>0</v>
      </c>
      <c r="C22" s="32">
        <v>0</v>
      </c>
      <c r="D22" s="32">
        <v>4</v>
      </c>
      <c r="E22" s="33" t="s">
        <v>35</v>
      </c>
      <c r="F22" s="33">
        <v>51400</v>
      </c>
      <c r="G22" s="36">
        <v>0</v>
      </c>
    </row>
    <row r="23" spans="1:7" ht="18.75">
      <c r="A23" s="34" t="s">
        <v>39</v>
      </c>
      <c r="B23" s="35">
        <v>33213.94856</v>
      </c>
      <c r="C23" s="32">
        <v>1</v>
      </c>
      <c r="D23" s="32">
        <v>4</v>
      </c>
      <c r="E23" s="33" t="s">
        <v>38</v>
      </c>
      <c r="F23" s="33">
        <v>29900</v>
      </c>
      <c r="G23" s="36">
        <v>14950</v>
      </c>
    </row>
    <row r="24" spans="1:7" ht="41.25" customHeight="1">
      <c r="A24" s="31" t="s">
        <v>11</v>
      </c>
      <c r="B24" s="35"/>
      <c r="C24" s="37">
        <f>'Структурки ВО и СПО'!C11</f>
        <v>10</v>
      </c>
      <c r="D24" s="32" t="s">
        <v>37</v>
      </c>
      <c r="E24" s="33" t="s">
        <v>35</v>
      </c>
      <c r="F24" s="33">
        <v>76100</v>
      </c>
      <c r="G24" s="36">
        <v>380500</v>
      </c>
    </row>
    <row r="25" spans="1:7" ht="46.5" customHeight="1">
      <c r="A25" s="34" t="s">
        <v>11</v>
      </c>
      <c r="B25" s="35"/>
      <c r="C25" s="32">
        <v>0</v>
      </c>
      <c r="D25" s="32" t="s">
        <v>37</v>
      </c>
      <c r="E25" s="33" t="s">
        <v>38</v>
      </c>
      <c r="F25" s="33">
        <v>31000</v>
      </c>
      <c r="G25" s="36">
        <v>0</v>
      </c>
    </row>
    <row r="26" spans="1:7" ht="18.75">
      <c r="A26" s="34" t="s">
        <v>11</v>
      </c>
      <c r="B26" s="35">
        <v>265500</v>
      </c>
      <c r="C26" s="37">
        <f>'Структурки ВО и СПО'!B11</f>
        <v>25</v>
      </c>
      <c r="D26" s="32">
        <v>1</v>
      </c>
      <c r="E26" s="33" t="s">
        <v>35</v>
      </c>
      <c r="F26" s="33">
        <v>64600</v>
      </c>
      <c r="G26" s="36">
        <v>1615000</v>
      </c>
    </row>
    <row r="27" spans="1:7" ht="18.75">
      <c r="A27" s="34" t="s">
        <v>11</v>
      </c>
      <c r="B27" s="35">
        <v>508300</v>
      </c>
      <c r="C27" s="37">
        <f>'Структурки ВО и СПО'!B17</f>
        <v>10</v>
      </c>
      <c r="D27" s="32">
        <v>1</v>
      </c>
      <c r="E27" s="33" t="s">
        <v>38</v>
      </c>
      <c r="F27" s="33">
        <v>31000</v>
      </c>
      <c r="G27" s="36">
        <v>310000</v>
      </c>
    </row>
    <row r="28" spans="1:7" ht="18.75">
      <c r="A28" s="34" t="s">
        <v>11</v>
      </c>
      <c r="B28" s="35">
        <v>109386</v>
      </c>
      <c r="C28" s="32">
        <v>27</v>
      </c>
      <c r="D28" s="32">
        <v>2</v>
      </c>
      <c r="E28" s="33" t="s">
        <v>35</v>
      </c>
      <c r="F28" s="33">
        <v>53100</v>
      </c>
      <c r="G28" s="36">
        <v>533700</v>
      </c>
    </row>
    <row r="29" spans="1:7" ht="18.75">
      <c r="A29" s="34" t="s">
        <v>11</v>
      </c>
      <c r="B29" s="35">
        <v>246376</v>
      </c>
      <c r="C29" s="32">
        <v>17</v>
      </c>
      <c r="D29" s="32">
        <v>2</v>
      </c>
      <c r="E29" s="33" t="s">
        <v>38</v>
      </c>
      <c r="F29" s="33">
        <v>29900</v>
      </c>
      <c r="G29" s="36">
        <v>308300</v>
      </c>
    </row>
    <row r="30" spans="1:7" ht="18.75">
      <c r="A30" s="34" t="s">
        <v>11</v>
      </c>
      <c r="B30" s="35">
        <v>113433.28199999999</v>
      </c>
      <c r="C30" s="32">
        <v>8</v>
      </c>
      <c r="D30" s="32">
        <v>3</v>
      </c>
      <c r="E30" s="33" t="s">
        <v>35</v>
      </c>
      <c r="F30" s="33">
        <v>53100</v>
      </c>
      <c r="G30" s="36">
        <v>334012</v>
      </c>
    </row>
    <row r="31" spans="1:7" ht="18.75">
      <c r="A31" s="34" t="s">
        <v>11</v>
      </c>
      <c r="B31" s="35">
        <v>351300.79899999994</v>
      </c>
      <c r="C31" s="32">
        <v>13</v>
      </c>
      <c r="D31" s="32">
        <v>3</v>
      </c>
      <c r="E31" s="33" t="s">
        <v>38</v>
      </c>
      <c r="F31" s="33">
        <v>29900</v>
      </c>
      <c r="G31" s="36">
        <v>298700</v>
      </c>
    </row>
    <row r="32" spans="1:7" ht="18.75">
      <c r="A32" s="34" t="s">
        <v>11</v>
      </c>
      <c r="B32" s="35">
        <v>650710.022193</v>
      </c>
      <c r="C32" s="32">
        <v>3</v>
      </c>
      <c r="D32" s="32">
        <v>4</v>
      </c>
      <c r="E32" s="33" t="s">
        <v>35</v>
      </c>
      <c r="F32" s="33">
        <v>53100</v>
      </c>
      <c r="G32" s="36">
        <v>79650</v>
      </c>
    </row>
    <row r="33" spans="1:7" ht="18.75">
      <c r="A33" s="34" t="s">
        <v>11</v>
      </c>
      <c r="B33" s="35">
        <v>632885.402513</v>
      </c>
      <c r="C33" s="32">
        <v>13</v>
      </c>
      <c r="D33" s="32">
        <v>4</v>
      </c>
      <c r="E33" s="33" t="s">
        <v>38</v>
      </c>
      <c r="F33" s="33">
        <v>29900</v>
      </c>
      <c r="G33" s="36">
        <v>134350</v>
      </c>
    </row>
    <row r="34" spans="1:7" ht="45.75" customHeight="1">
      <c r="A34" s="31" t="s">
        <v>12</v>
      </c>
      <c r="B34" s="35"/>
      <c r="C34" s="32">
        <f>'Структурки ВО и СПО'!C12</f>
        <v>25</v>
      </c>
      <c r="D34" s="32" t="s">
        <v>37</v>
      </c>
      <c r="E34" s="33" t="s">
        <v>35</v>
      </c>
      <c r="F34" s="33">
        <v>76100</v>
      </c>
      <c r="G34" s="36">
        <v>951250</v>
      </c>
    </row>
    <row r="35" spans="1:7" ht="18.75">
      <c r="A35" s="34" t="s">
        <v>12</v>
      </c>
      <c r="B35" s="35">
        <v>1223786.09</v>
      </c>
      <c r="C35" s="37">
        <f>'Структурки ВО и СПО'!B12</f>
        <v>35</v>
      </c>
      <c r="D35" s="32">
        <v>1</v>
      </c>
      <c r="E35" s="33" t="s">
        <v>35</v>
      </c>
      <c r="F35" s="33">
        <v>64600</v>
      </c>
      <c r="G35" s="36">
        <v>2261000</v>
      </c>
    </row>
    <row r="36" spans="1:7" ht="18.75">
      <c r="A36" s="34" t="s">
        <v>12</v>
      </c>
      <c r="B36" s="35">
        <v>711009</v>
      </c>
      <c r="C36" s="32">
        <v>39</v>
      </c>
      <c r="D36" s="32">
        <v>2</v>
      </c>
      <c r="E36" s="33" t="s">
        <v>35</v>
      </c>
      <c r="F36" s="33">
        <v>53100</v>
      </c>
      <c r="G36" s="36">
        <v>1020900</v>
      </c>
    </row>
    <row r="37" spans="1:7" ht="18.75">
      <c r="A37" s="34" t="s">
        <v>12</v>
      </c>
      <c r="B37" s="35">
        <v>164079</v>
      </c>
      <c r="C37" s="32">
        <v>33</v>
      </c>
      <c r="D37" s="32">
        <v>3</v>
      </c>
      <c r="E37" s="33" t="s">
        <v>35</v>
      </c>
      <c r="F37" s="33">
        <v>53100</v>
      </c>
      <c r="G37" s="36">
        <v>647512</v>
      </c>
    </row>
    <row r="38" spans="1:7" ht="18.75">
      <c r="A38" s="34" t="s">
        <v>12</v>
      </c>
      <c r="B38" s="35">
        <v>594032.274</v>
      </c>
      <c r="C38" s="32">
        <v>8</v>
      </c>
      <c r="D38" s="32">
        <v>4</v>
      </c>
      <c r="E38" s="33" t="s">
        <v>35</v>
      </c>
      <c r="F38" s="33">
        <v>53100</v>
      </c>
      <c r="G38" s="36">
        <v>60909</v>
      </c>
    </row>
    <row r="39" spans="1:7" ht="37.5" customHeight="1">
      <c r="A39" s="34" t="s">
        <v>13</v>
      </c>
      <c r="B39" s="35"/>
      <c r="C39" s="32">
        <f>'Структурки ВО и СПО'!C13</f>
        <v>0</v>
      </c>
      <c r="D39" s="32" t="s">
        <v>37</v>
      </c>
      <c r="E39" s="33" t="s">
        <v>35</v>
      </c>
      <c r="F39" s="33">
        <v>53100</v>
      </c>
      <c r="G39" s="36">
        <v>0</v>
      </c>
    </row>
    <row r="40" spans="1:7" ht="18.75">
      <c r="A40" s="34" t="s">
        <v>13</v>
      </c>
      <c r="B40" s="35">
        <v>159300</v>
      </c>
      <c r="C40" s="32">
        <f>'Структурки ВО и СПО'!B13</f>
        <v>0</v>
      </c>
      <c r="D40" s="32">
        <v>1</v>
      </c>
      <c r="E40" s="33" t="s">
        <v>35</v>
      </c>
      <c r="F40" s="33">
        <v>64600</v>
      </c>
      <c r="G40" s="36">
        <v>0</v>
      </c>
    </row>
    <row r="41" spans="1:7" ht="18.75">
      <c r="A41" s="34" t="s">
        <v>13</v>
      </c>
      <c r="B41" s="35">
        <v>159300</v>
      </c>
      <c r="C41" s="32">
        <v>2</v>
      </c>
      <c r="D41" s="32">
        <v>2</v>
      </c>
      <c r="E41" s="33" t="s">
        <v>35</v>
      </c>
      <c r="F41" s="33">
        <v>53100</v>
      </c>
      <c r="G41" s="36">
        <v>106200</v>
      </c>
    </row>
    <row r="42" spans="1:7" ht="18.75">
      <c r="A42" s="34" t="s">
        <v>13</v>
      </c>
      <c r="B42" s="35">
        <v>56716.640999999996</v>
      </c>
      <c r="C42" s="32">
        <v>1</v>
      </c>
      <c r="D42" s="32">
        <v>3</v>
      </c>
      <c r="E42" s="33" t="s">
        <v>38</v>
      </c>
      <c r="F42" s="33">
        <v>29900</v>
      </c>
      <c r="G42" s="36">
        <v>9950</v>
      </c>
    </row>
    <row r="43" spans="1:7" ht="18.75">
      <c r="A43" s="34" t="s">
        <v>13</v>
      </c>
      <c r="B43" s="35">
        <v>120149.00299999998</v>
      </c>
      <c r="C43" s="32">
        <v>5</v>
      </c>
      <c r="D43" s="32">
        <v>4</v>
      </c>
      <c r="E43" s="33" t="s">
        <v>38</v>
      </c>
      <c r="F43" s="33">
        <v>29900</v>
      </c>
      <c r="G43" s="36">
        <v>68917</v>
      </c>
    </row>
    <row r="44" spans="1:7" ht="18.75">
      <c r="A44" s="34" t="s">
        <v>40</v>
      </c>
      <c r="B44" s="35"/>
      <c r="C44" s="37">
        <f>C10+C11+C18+C19+C34+C39+C24+C25</f>
        <v>37</v>
      </c>
      <c r="D44" s="32"/>
      <c r="E44" s="33"/>
      <c r="F44" s="33"/>
      <c r="G44" s="36"/>
    </row>
    <row r="45" spans="1:7" ht="20.25">
      <c r="A45" s="34" t="s">
        <v>41</v>
      </c>
      <c r="B45" s="35"/>
      <c r="C45" s="10">
        <f>C8+C9+C14+C15+C16+C17+C20+C21+C22+C23+C28+C29+C30+C31+C32+C33+C36+C37+C38+C41+C42+C43+C12+C13+C26+C27+C35+C40</f>
        <v>332</v>
      </c>
      <c r="D45" s="32"/>
      <c r="E45" s="33"/>
      <c r="F45" s="33"/>
      <c r="G45" s="36"/>
    </row>
    <row r="46" spans="1:7" ht="18" customHeight="1">
      <c r="A46" s="38" t="s">
        <v>16</v>
      </c>
      <c r="B46" s="39">
        <f>SUM(B7:B42)</f>
        <v>9719389.000386</v>
      </c>
      <c r="C46" s="40">
        <f>C45+C44</f>
        <v>369</v>
      </c>
      <c r="D46" s="41"/>
      <c r="E46" s="42"/>
      <c r="F46" s="42"/>
      <c r="G46" s="36">
        <f>SUM(G7:G43)</f>
        <v>12322000</v>
      </c>
    </row>
    <row r="47" spans="1:7" ht="9.75" customHeight="1" hidden="1">
      <c r="A47" s="43"/>
      <c r="B47" s="44"/>
      <c r="C47" s="45"/>
      <c r="D47" s="46"/>
      <c r="E47" s="47"/>
      <c r="F47" s="47"/>
      <c r="G47" s="48"/>
    </row>
    <row r="48" spans="1:7" ht="18.75" hidden="1">
      <c r="A48" s="43"/>
      <c r="B48" s="44" t="s">
        <v>42</v>
      </c>
      <c r="C48" s="45" t="e">
        <f>#REF!+C12+C13+#REF!+#REF!+C26+C27+C35+C40</f>
        <v>#REF!</v>
      </c>
      <c r="D48" s="46"/>
      <c r="E48" s="47"/>
      <c r="F48" s="47"/>
      <c r="G48" s="48"/>
    </row>
    <row r="49" spans="1:7" ht="18.75">
      <c r="A49" s="43"/>
      <c r="B49" s="44"/>
      <c r="C49" s="45"/>
      <c r="D49" s="46"/>
      <c r="E49" s="47"/>
      <c r="F49" s="47"/>
      <c r="G49" s="48"/>
    </row>
    <row r="50" spans="1:7" ht="18.75">
      <c r="A50" s="43"/>
      <c r="B50" s="44"/>
      <c r="C50" s="45"/>
      <c r="D50" s="46"/>
      <c r="E50" s="47"/>
      <c r="F50" s="47"/>
      <c r="G50" s="48"/>
    </row>
    <row r="51" spans="1:4" s="27" customFormat="1" ht="20.25">
      <c r="A51" s="49" t="s">
        <v>43</v>
      </c>
      <c r="B51" s="49" t="s">
        <v>18</v>
      </c>
      <c r="C51" s="49"/>
      <c r="D51" s="49" t="s">
        <v>19</v>
      </c>
    </row>
    <row r="54" ht="12.75">
      <c r="A54" s="50" t="s">
        <v>22</v>
      </c>
    </row>
    <row r="55" ht="12.75">
      <c r="A55" s="50" t="s">
        <v>23</v>
      </c>
    </row>
    <row r="58" spans="1:7" ht="14.25" customHeight="1">
      <c r="A58" s="140" t="s">
        <v>44</v>
      </c>
      <c r="B58" s="140"/>
      <c r="C58" s="140"/>
      <c r="D58" s="140"/>
      <c r="E58" s="140"/>
      <c r="F58" s="140"/>
      <c r="G58" s="140"/>
    </row>
    <row r="59" spans="1:7" ht="12.75">
      <c r="A59" s="140"/>
      <c r="B59" s="140"/>
      <c r="C59" s="140"/>
      <c r="D59" s="140"/>
      <c r="E59" s="140"/>
      <c r="F59" s="140"/>
      <c r="G59" s="140"/>
    </row>
    <row r="61" ht="12.75">
      <c r="A61" s="51" t="s">
        <v>45</v>
      </c>
    </row>
    <row r="62" ht="12.75">
      <c r="A62" s="51" t="s">
        <v>46</v>
      </c>
    </row>
    <row r="63" ht="12.75">
      <c r="A63" s="51" t="s">
        <v>47</v>
      </c>
    </row>
    <row r="64" ht="12.75">
      <c r="A64" s="51" t="s">
        <v>48</v>
      </c>
    </row>
  </sheetData>
  <sheetProtection selectLockedCells="1" selectUnlockedCells="1"/>
  <mergeCells count="2">
    <mergeCell ref="A4:G4"/>
    <mergeCell ref="A58:G59"/>
  </mergeCells>
  <printOptions/>
  <pageMargins left="0.7875" right="0.7875" top="0.5902777777777778" bottom="0.5902777777777778" header="0.5118110236220472" footer="0.5118110236220472"/>
  <pageSetup horizontalDpi="300" verticalDpi="300" orientation="landscape" paperSize="9" scale="74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1"/>
  <sheetViews>
    <sheetView zoomScale="78" zoomScaleNormal="78" zoomScaleSheetLayoutView="85" zoomScalePageLayoutView="0" workbookViewId="0" topLeftCell="A2">
      <selection activeCell="C10" sqref="C10"/>
    </sheetView>
  </sheetViews>
  <sheetFormatPr defaultColWidth="11.625" defaultRowHeight="12.75"/>
  <cols>
    <col min="1" max="1" width="30.00390625" style="1" customWidth="1"/>
    <col min="2" max="2" width="13.75390625" style="1" customWidth="1"/>
    <col min="3" max="3" width="13.25390625" style="1" customWidth="1"/>
    <col min="4" max="4" width="13.125" style="1" customWidth="1"/>
    <col min="5" max="6" width="11.00390625" style="1" customWidth="1"/>
    <col min="7" max="7" width="13.00390625" style="1" customWidth="1"/>
    <col min="8" max="8" width="12.25390625" style="1" customWidth="1"/>
    <col min="9" max="10" width="13.75390625" style="1" customWidth="1"/>
    <col min="11" max="11" width="12.375" style="1" customWidth="1"/>
    <col min="12" max="12" width="12.125" style="1" customWidth="1"/>
    <col min="13" max="13" width="13.00390625" style="1" customWidth="1"/>
    <col min="14" max="14" width="16.75390625" style="1" customWidth="1"/>
    <col min="15" max="15" width="14.25390625" style="1" customWidth="1"/>
    <col min="16" max="16384" width="11.625" style="1" customWidth="1"/>
  </cols>
  <sheetData>
    <row r="1" spans="1:14" ht="20.25">
      <c r="A1" s="52"/>
      <c r="N1" s="3" t="s">
        <v>49</v>
      </c>
    </row>
    <row r="2" ht="20.25">
      <c r="A2" s="52"/>
    </row>
    <row r="3" spans="1:14" ht="17.25" customHeight="1">
      <c r="A3" s="134" t="s">
        <v>50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</row>
    <row r="4" ht="20.25">
      <c r="K4" s="53" t="s">
        <v>26</v>
      </c>
    </row>
    <row r="5" spans="11:14" ht="20.25">
      <c r="K5" s="53"/>
      <c r="N5" s="3" t="s">
        <v>51</v>
      </c>
    </row>
    <row r="6" spans="1:14" ht="36" customHeight="1">
      <c r="A6" s="138" t="s">
        <v>52</v>
      </c>
      <c r="B6" s="138" t="s">
        <v>53</v>
      </c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 t="s">
        <v>54</v>
      </c>
    </row>
    <row r="7" spans="1:14" ht="32.25" customHeight="1">
      <c r="A7" s="138"/>
      <c r="B7" s="54" t="s">
        <v>55</v>
      </c>
      <c r="C7" s="54" t="s">
        <v>56</v>
      </c>
      <c r="D7" s="54" t="s">
        <v>57</v>
      </c>
      <c r="E7" s="54" t="s">
        <v>58</v>
      </c>
      <c r="F7" s="54" t="s">
        <v>59</v>
      </c>
      <c r="G7" s="54" t="s">
        <v>60</v>
      </c>
      <c r="H7" s="54" t="s">
        <v>61</v>
      </c>
      <c r="I7" s="54" t="s">
        <v>62</v>
      </c>
      <c r="J7" s="54" t="s">
        <v>63</v>
      </c>
      <c r="K7" s="54" t="s">
        <v>64</v>
      </c>
      <c r="L7" s="54" t="s">
        <v>65</v>
      </c>
      <c r="M7" s="54" t="s">
        <v>66</v>
      </c>
      <c r="N7" s="138"/>
    </row>
    <row r="8" spans="1:14" ht="60.75">
      <c r="A8" s="55" t="s">
        <v>67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</row>
    <row r="9" spans="1:15" ht="60.75">
      <c r="A9" s="55" t="s">
        <v>68</v>
      </c>
      <c r="B9" s="56">
        <v>1100000</v>
      </c>
      <c r="C9" s="56">
        <f>400000-86233</f>
        <v>313767</v>
      </c>
      <c r="D9" s="56">
        <v>300000</v>
      </c>
      <c r="E9" s="56">
        <v>200000</v>
      </c>
      <c r="F9" s="56">
        <v>123466</v>
      </c>
      <c r="G9" s="56">
        <v>200000</v>
      </c>
      <c r="H9" s="56">
        <v>238267</v>
      </c>
      <c r="I9" s="56">
        <v>3946500</v>
      </c>
      <c r="J9" s="56">
        <v>2500000</v>
      </c>
      <c r="K9" s="56">
        <v>900000</v>
      </c>
      <c r="L9" s="56">
        <v>600000</v>
      </c>
      <c r="M9" s="56">
        <v>1900000</v>
      </c>
      <c r="N9" s="56">
        <f>SUM(B9:M9)</f>
        <v>12322000</v>
      </c>
      <c r="O9" s="57"/>
    </row>
    <row r="10" spans="1:14" ht="81">
      <c r="A10" s="55" t="s">
        <v>69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</row>
    <row r="11" spans="1:14" ht="81">
      <c r="A11" s="55" t="s">
        <v>70</v>
      </c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</row>
    <row r="12" spans="1:14" ht="20.25">
      <c r="A12" s="58" t="s">
        <v>54</v>
      </c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</row>
    <row r="14" spans="1:4" ht="20.25">
      <c r="A14" s="60" t="s">
        <v>17</v>
      </c>
      <c r="B14" s="61" t="s">
        <v>71</v>
      </c>
      <c r="C14" s="22"/>
      <c r="D14" s="22" t="s">
        <v>72</v>
      </c>
    </row>
    <row r="15" spans="1:4" ht="20.25">
      <c r="A15" s="22"/>
      <c r="B15" s="23" t="s">
        <v>20</v>
      </c>
      <c r="C15" s="62"/>
      <c r="D15" s="23" t="s">
        <v>21</v>
      </c>
    </row>
    <row r="19" spans="1:2" ht="20.25">
      <c r="A19" s="63" t="s">
        <v>22</v>
      </c>
      <c r="B19" s="63"/>
    </row>
    <row r="20" spans="1:2" ht="20.25">
      <c r="A20" s="63" t="s">
        <v>23</v>
      </c>
      <c r="B20" s="63"/>
    </row>
    <row r="21" spans="1:2" ht="20.25">
      <c r="A21" s="63"/>
      <c r="B21" s="63"/>
    </row>
  </sheetData>
  <sheetProtection selectLockedCells="1" selectUnlockedCells="1"/>
  <mergeCells count="4">
    <mergeCell ref="A3:N3"/>
    <mergeCell ref="A6:A7"/>
    <mergeCell ref="B6:M6"/>
    <mergeCell ref="N6:N7"/>
  </mergeCells>
  <printOptions/>
  <pageMargins left="0" right="0" top="0.7875" bottom="0.7875" header="0.5118110236220472" footer="0.5118110236220472"/>
  <pageSetup horizontalDpi="300" verticalDpi="300" orientation="landscape" paperSize="9" scale="7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O30"/>
  <sheetViews>
    <sheetView zoomScale="80" zoomScaleNormal="80" zoomScaleSheetLayoutView="85" zoomScalePageLayoutView="0" workbookViewId="0" topLeftCell="A1">
      <selection activeCell="M15" sqref="M15"/>
    </sheetView>
  </sheetViews>
  <sheetFormatPr defaultColWidth="9.00390625" defaultRowHeight="12.75"/>
  <cols>
    <col min="1" max="1" width="5.75390625" style="25" customWidth="1"/>
    <col min="2" max="2" width="53.375" style="25" customWidth="1"/>
    <col min="3" max="3" width="47.625" style="25" customWidth="1"/>
    <col min="4" max="4" width="12.25390625" style="25" customWidth="1"/>
    <col min="5" max="5" width="15.25390625" style="25" customWidth="1"/>
    <col min="6" max="7" width="17.00390625" style="25" customWidth="1"/>
    <col min="8" max="8" width="16.75390625" style="25" customWidth="1"/>
    <col min="9" max="9" width="19.75390625" style="25" customWidth="1"/>
    <col min="10" max="10" width="19.625" style="25" customWidth="1"/>
    <col min="11" max="13" width="17.125" style="25" customWidth="1"/>
    <col min="14" max="249" width="9.125" style="25" customWidth="1"/>
  </cols>
  <sheetData>
    <row r="1" ht="18.75">
      <c r="K1" s="64" t="s">
        <v>73</v>
      </c>
    </row>
    <row r="2" spans="1:13" ht="18.75">
      <c r="A2" s="141" t="s">
        <v>74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</row>
    <row r="3" spans="7:13" ht="12.75">
      <c r="G3" s="47"/>
      <c r="H3" s="47"/>
      <c r="I3" s="47"/>
      <c r="J3" s="47"/>
      <c r="K3" s="47"/>
      <c r="L3" s="47"/>
      <c r="M3" s="47"/>
    </row>
    <row r="4" spans="1:13" ht="95.25" customHeight="1">
      <c r="A4" s="142" t="s">
        <v>75</v>
      </c>
      <c r="B4" s="142" t="s">
        <v>76</v>
      </c>
      <c r="C4" s="142" t="s">
        <v>77</v>
      </c>
      <c r="D4" s="142" t="s">
        <v>78</v>
      </c>
      <c r="E4" s="142" t="s">
        <v>79</v>
      </c>
      <c r="F4" s="142" t="s">
        <v>80</v>
      </c>
      <c r="G4" s="142"/>
      <c r="H4" s="142" t="s">
        <v>81</v>
      </c>
      <c r="I4" s="142"/>
      <c r="J4" s="142" t="s">
        <v>82</v>
      </c>
      <c r="K4" s="142"/>
      <c r="L4" s="142"/>
      <c r="M4" s="142"/>
    </row>
    <row r="5" spans="1:13" ht="95.25" customHeight="1">
      <c r="A5" s="142"/>
      <c r="B5" s="142"/>
      <c r="C5" s="142"/>
      <c r="D5" s="142"/>
      <c r="E5" s="142"/>
      <c r="F5" s="66" t="s">
        <v>83</v>
      </c>
      <c r="G5" s="66" t="s">
        <v>84</v>
      </c>
      <c r="H5" s="66" t="s">
        <v>83</v>
      </c>
      <c r="I5" s="66" t="s">
        <v>84</v>
      </c>
      <c r="J5" s="66" t="s">
        <v>83</v>
      </c>
      <c r="K5" s="66" t="s">
        <v>84</v>
      </c>
      <c r="L5" s="66" t="s">
        <v>85</v>
      </c>
      <c r="M5" s="66" t="s">
        <v>86</v>
      </c>
    </row>
    <row r="6" spans="1:13" ht="15.75">
      <c r="A6" s="65">
        <v>1</v>
      </c>
      <c r="B6" s="65">
        <f aca="true" t="shared" si="0" ref="B6:I6">A6+1</f>
        <v>2</v>
      </c>
      <c r="C6" s="65">
        <f t="shared" si="0"/>
        <v>3</v>
      </c>
      <c r="D6" s="65">
        <f t="shared" si="0"/>
        <v>4</v>
      </c>
      <c r="E6" s="65">
        <f t="shared" si="0"/>
        <v>5</v>
      </c>
      <c r="F6" s="65">
        <f t="shared" si="0"/>
        <v>6</v>
      </c>
      <c r="G6" s="65">
        <f t="shared" si="0"/>
        <v>7</v>
      </c>
      <c r="H6" s="65">
        <f t="shared" si="0"/>
        <v>8</v>
      </c>
      <c r="I6" s="65">
        <f t="shared" si="0"/>
        <v>9</v>
      </c>
      <c r="J6" s="65">
        <v>10</v>
      </c>
      <c r="K6" s="65">
        <f>J6+1</f>
        <v>11</v>
      </c>
      <c r="L6" s="65">
        <f>K6+1</f>
        <v>12</v>
      </c>
      <c r="M6" s="65">
        <f>L6+1</f>
        <v>13</v>
      </c>
    </row>
    <row r="7" spans="1:14" s="50" customFormat="1" ht="26.25" customHeight="1">
      <c r="A7" s="143">
        <v>6</v>
      </c>
      <c r="B7" s="144" t="s">
        <v>87</v>
      </c>
      <c r="C7" s="67" t="s">
        <v>88</v>
      </c>
      <c r="D7" s="68" t="s">
        <v>89</v>
      </c>
      <c r="E7" s="68">
        <v>220</v>
      </c>
      <c r="F7" s="68">
        <v>162</v>
      </c>
      <c r="G7" s="68">
        <v>130</v>
      </c>
      <c r="H7" s="68">
        <v>44</v>
      </c>
      <c r="I7" s="68">
        <v>54</v>
      </c>
      <c r="J7" s="69" t="s">
        <v>90</v>
      </c>
      <c r="K7" s="69" t="s">
        <v>90</v>
      </c>
      <c r="L7" s="69" t="s">
        <v>90</v>
      </c>
      <c r="M7" s="69" t="s">
        <v>90</v>
      </c>
      <c r="N7" s="70"/>
    </row>
    <row r="8" spans="1:14" s="50" customFormat="1" ht="30.75" customHeight="1">
      <c r="A8" s="143"/>
      <c r="B8" s="144"/>
      <c r="C8" s="67" t="s">
        <v>91</v>
      </c>
      <c r="D8" s="68" t="s">
        <v>92</v>
      </c>
      <c r="E8" s="68">
        <v>32</v>
      </c>
      <c r="F8" s="68">
        <v>0</v>
      </c>
      <c r="G8" s="68">
        <v>0</v>
      </c>
      <c r="H8" s="68">
        <v>0</v>
      </c>
      <c r="I8" s="68">
        <v>0</v>
      </c>
      <c r="J8" s="69" t="s">
        <v>93</v>
      </c>
      <c r="K8" s="69" t="s">
        <v>94</v>
      </c>
      <c r="L8" s="69" t="s">
        <v>93</v>
      </c>
      <c r="M8" s="69" t="s">
        <v>94</v>
      </c>
      <c r="N8" s="70"/>
    </row>
    <row r="9" spans="1:14" s="50" customFormat="1" ht="30.75" customHeight="1">
      <c r="A9" s="143"/>
      <c r="B9" s="144"/>
      <c r="C9" s="67" t="s">
        <v>95</v>
      </c>
      <c r="D9" s="68" t="s">
        <v>96</v>
      </c>
      <c r="E9" s="68">
        <v>180</v>
      </c>
      <c r="F9" s="68">
        <v>140</v>
      </c>
      <c r="G9" s="68">
        <v>127</v>
      </c>
      <c r="H9" s="68">
        <v>40</v>
      </c>
      <c r="I9" s="68">
        <v>53</v>
      </c>
      <c r="J9" s="69" t="s">
        <v>97</v>
      </c>
      <c r="K9" s="69" t="s">
        <v>97</v>
      </c>
      <c r="L9" s="69" t="s">
        <v>97</v>
      </c>
      <c r="M9" s="69" t="s">
        <v>97</v>
      </c>
      <c r="N9" s="70"/>
    </row>
    <row r="10" spans="1:249" ht="21" customHeight="1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</row>
    <row r="17" spans="1:249" ht="30" customHeight="1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</row>
    <row r="18" spans="1:249" ht="21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</row>
    <row r="20" spans="1:249" ht="24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</row>
    <row r="21" spans="2:11" ht="15.75">
      <c r="B21" s="71"/>
      <c r="C21" s="71"/>
      <c r="D21" s="72"/>
      <c r="E21" s="72"/>
      <c r="F21" s="72"/>
      <c r="G21" s="73"/>
      <c r="H21" s="73"/>
      <c r="I21" s="73"/>
      <c r="J21" s="73"/>
      <c r="K21" s="73"/>
    </row>
    <row r="22" spans="2:11" ht="15.75">
      <c r="B22" s="74"/>
      <c r="C22" s="74"/>
      <c r="D22" s="74"/>
      <c r="E22" s="74"/>
      <c r="F22" s="74"/>
      <c r="G22" s="74"/>
      <c r="H22" s="74"/>
      <c r="I22" s="74"/>
      <c r="J22" s="75"/>
      <c r="K22" s="75"/>
    </row>
    <row r="23" spans="2:11" ht="20.25">
      <c r="B23" s="76" t="s">
        <v>98</v>
      </c>
      <c r="C23" s="77" t="s">
        <v>99</v>
      </c>
      <c r="D23" s="77"/>
      <c r="E23" s="78" t="s">
        <v>100</v>
      </c>
      <c r="F23" s="74"/>
      <c r="G23" s="74"/>
      <c r="H23" s="74"/>
      <c r="I23" s="74"/>
      <c r="J23" s="75"/>
      <c r="K23" s="75"/>
    </row>
    <row r="24" spans="2:11" s="79" customFormat="1" ht="18.75">
      <c r="B24" s="74"/>
      <c r="C24" s="80" t="s">
        <v>101</v>
      </c>
      <c r="D24" s="80"/>
      <c r="E24" s="81"/>
      <c r="F24" s="74"/>
      <c r="G24" s="74"/>
      <c r="H24" s="74"/>
      <c r="I24" s="74"/>
      <c r="J24" s="74"/>
      <c r="K24" s="74"/>
    </row>
    <row r="25" spans="2:11" s="79" customFormat="1" ht="15.75" customHeight="1">
      <c r="B25" s="74"/>
      <c r="C25" s="74"/>
      <c r="D25" s="74"/>
      <c r="E25" s="74"/>
      <c r="F25" s="74"/>
      <c r="G25" s="74"/>
      <c r="H25" s="74"/>
      <c r="I25" s="74"/>
      <c r="J25" s="74"/>
      <c r="K25" s="74"/>
    </row>
    <row r="26" spans="2:11" s="79" customFormat="1" ht="15.75" customHeight="1">
      <c r="B26" s="74"/>
      <c r="C26" s="74"/>
      <c r="D26" s="74"/>
      <c r="E26" s="74"/>
      <c r="F26" s="74"/>
      <c r="G26" s="74"/>
      <c r="H26" s="74"/>
      <c r="I26" s="74"/>
      <c r="J26" s="74"/>
      <c r="K26" s="74"/>
    </row>
    <row r="27" spans="2:9" ht="26.25">
      <c r="B27" s="82"/>
      <c r="C27" s="82"/>
      <c r="D27" s="83"/>
      <c r="E27" s="83"/>
      <c r="F27" s="83"/>
      <c r="G27" s="83"/>
      <c r="H27" s="83"/>
      <c r="I27" s="83"/>
    </row>
    <row r="28" spans="1:13" ht="26.25">
      <c r="A28" s="75"/>
      <c r="B28" s="75" t="s">
        <v>22</v>
      </c>
      <c r="E28" s="83"/>
      <c r="F28" s="83"/>
      <c r="G28" s="83"/>
      <c r="H28" s="83"/>
      <c r="I28" s="83"/>
      <c r="J28" s="83"/>
      <c r="K28" s="83"/>
      <c r="L28" s="84"/>
      <c r="M28" s="84"/>
    </row>
    <row r="29" spans="1:13" ht="26.25">
      <c r="A29" s="75"/>
      <c r="B29" s="75" t="s">
        <v>23</v>
      </c>
      <c r="C29" s="71"/>
      <c r="D29" s="71"/>
      <c r="E29" s="83"/>
      <c r="F29" s="83"/>
      <c r="G29" s="83"/>
      <c r="H29" s="83"/>
      <c r="I29" s="83"/>
      <c r="J29" s="83"/>
      <c r="K29" s="83"/>
      <c r="L29" s="84"/>
      <c r="M29" s="84"/>
    </row>
    <row r="30" spans="1:2" ht="18">
      <c r="A30" s="85"/>
      <c r="B30" s="85"/>
    </row>
  </sheetData>
  <sheetProtection selectLockedCells="1" selectUnlockedCells="1"/>
  <mergeCells count="11">
    <mergeCell ref="A7:A9"/>
    <mergeCell ref="B7:B9"/>
    <mergeCell ref="A2:M2"/>
    <mergeCell ref="A4:A5"/>
    <mergeCell ref="B4:B5"/>
    <mergeCell ref="C4:C5"/>
    <mergeCell ref="D4:D5"/>
    <mergeCell ref="E4:E5"/>
    <mergeCell ref="F4:G4"/>
    <mergeCell ref="H4:I4"/>
    <mergeCell ref="J4:M4"/>
  </mergeCells>
  <printOptions/>
  <pageMargins left="0.19652777777777777" right="0" top="0.19652777777777777" bottom="0.19652777777777777" header="0.5118110236220472" footer="0.5118110236220472"/>
  <pageSetup horizontalDpi="300" verticalDpi="300" orientation="landscape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AI66"/>
  <sheetViews>
    <sheetView zoomScale="78" zoomScaleNormal="78" zoomScaleSheetLayoutView="85" zoomScalePageLayoutView="0" workbookViewId="0" topLeftCell="A7">
      <selection activeCell="E20" sqref="E20"/>
    </sheetView>
  </sheetViews>
  <sheetFormatPr defaultColWidth="7.625" defaultRowHeight="12.75"/>
  <cols>
    <col min="1" max="1" width="3.625" style="63" customWidth="1"/>
    <col min="2" max="2" width="23.875" style="63" customWidth="1"/>
    <col min="3" max="3" width="6.375" style="63" customWidth="1"/>
    <col min="4" max="4" width="8.75390625" style="63" customWidth="1"/>
    <col min="5" max="5" width="7.00390625" style="63" customWidth="1"/>
    <col min="6" max="6" width="7.75390625" style="63" customWidth="1"/>
    <col min="7" max="7" width="8.25390625" style="63" customWidth="1"/>
    <col min="8" max="8" width="7.375" style="63" customWidth="1"/>
    <col min="9" max="9" width="8.125" style="63" customWidth="1"/>
    <col min="10" max="10" width="6.75390625" style="63" customWidth="1"/>
    <col min="11" max="11" width="6.625" style="63" customWidth="1"/>
    <col min="12" max="13" width="7.00390625" style="63" customWidth="1"/>
    <col min="14" max="14" width="6.375" style="63" customWidth="1"/>
    <col min="15" max="15" width="7.00390625" style="63" customWidth="1"/>
    <col min="16" max="16" width="6.75390625" style="63" customWidth="1"/>
    <col min="17" max="17" width="6.625" style="63" customWidth="1"/>
    <col min="18" max="19" width="7.125" style="63" customWidth="1"/>
    <col min="20" max="20" width="7.625" style="63" customWidth="1"/>
    <col min="21" max="21" width="7.125" style="63" customWidth="1"/>
    <col min="22" max="22" width="9.00390625" style="63" customWidth="1"/>
    <col min="23" max="23" width="10.75390625" style="63" customWidth="1"/>
    <col min="24" max="24" width="7.75390625" style="63" customWidth="1"/>
    <col min="25" max="25" width="12.125" style="63" customWidth="1"/>
    <col min="26" max="27" width="7.75390625" style="63" customWidth="1"/>
    <col min="28" max="29" width="6.75390625" style="63" customWidth="1"/>
    <col min="30" max="31" width="6.625" style="63" customWidth="1"/>
    <col min="32" max="33" width="6.375" style="63" customWidth="1"/>
    <col min="34" max="34" width="7.625" style="63" customWidth="1"/>
    <col min="35" max="35" width="11.375" style="63" customWidth="1"/>
    <col min="36" max="16384" width="7.625" style="63" customWidth="1"/>
  </cols>
  <sheetData>
    <row r="1" spans="1:35" ht="18.75">
      <c r="A1"/>
      <c r="B1" s="86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6"/>
      <c r="AF1" s="88" t="s">
        <v>102</v>
      </c>
      <c r="AG1" s="86"/>
      <c r="AH1" s="89"/>
      <c r="AI1"/>
    </row>
    <row r="2" spans="1:35" ht="15">
      <c r="A2"/>
      <c r="B2" s="86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9"/>
      <c r="AI2"/>
    </row>
    <row r="3" spans="1:35" ht="18.75" customHeight="1">
      <c r="A3" s="90"/>
      <c r="B3" s="145" t="s">
        <v>103</v>
      </c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  <c r="Z3" s="145"/>
      <c r="AA3" s="145"/>
      <c r="AB3" s="145"/>
      <c r="AC3" s="145"/>
      <c r="AD3" s="145"/>
      <c r="AE3" s="145"/>
      <c r="AF3" s="145"/>
      <c r="AG3" s="145"/>
      <c r="AH3"/>
      <c r="AI3"/>
    </row>
    <row r="4" spans="1:35" ht="18.75">
      <c r="A4" s="145" t="s">
        <v>104</v>
      </c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45"/>
      <c r="U4" s="145"/>
      <c r="V4" s="145"/>
      <c r="W4" s="145"/>
      <c r="X4" s="145"/>
      <c r="Y4" s="145"/>
      <c r="Z4" s="145"/>
      <c r="AA4" s="145"/>
      <c r="AB4" s="145"/>
      <c r="AC4" s="145"/>
      <c r="AD4" s="145"/>
      <c r="AE4" s="145"/>
      <c r="AF4" s="145"/>
      <c r="AG4" s="145"/>
      <c r="AH4" s="87"/>
      <c r="AI4" s="87"/>
    </row>
    <row r="5" spans="1:35" ht="15" customHeight="1">
      <c r="A5" s="146" t="s">
        <v>105</v>
      </c>
      <c r="B5" s="146"/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6"/>
      <c r="U5" s="146"/>
      <c r="V5" s="146"/>
      <c r="W5" s="146"/>
      <c r="X5" s="146"/>
      <c r="Y5" s="146"/>
      <c r="Z5" s="146"/>
      <c r="AA5" s="146"/>
      <c r="AB5" s="146"/>
      <c r="AC5" s="146"/>
      <c r="AD5" s="146"/>
      <c r="AE5" s="146"/>
      <c r="AF5" s="146"/>
      <c r="AG5" s="146"/>
      <c r="AH5" s="91"/>
      <c r="AI5" s="91"/>
    </row>
    <row r="6" spans="1:35" ht="20.25" customHeight="1">
      <c r="A6" s="146"/>
      <c r="B6" s="146"/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6"/>
      <c r="R6" s="146"/>
      <c r="S6" s="146"/>
      <c r="T6" s="146"/>
      <c r="U6" s="146"/>
      <c r="V6" s="146"/>
      <c r="W6" s="146"/>
      <c r="X6" s="146"/>
      <c r="Y6" s="146"/>
      <c r="Z6" s="146"/>
      <c r="AA6" s="146"/>
      <c r="AB6" s="146"/>
      <c r="AC6" s="146"/>
      <c r="AD6" s="146"/>
      <c r="AE6" s="146"/>
      <c r="AF6" s="146"/>
      <c r="AG6" s="146"/>
      <c r="AH6" s="91"/>
      <c r="AI6" s="91"/>
    </row>
    <row r="7" spans="1:35" ht="20.25" customHeight="1">
      <c r="A7" s="147" t="s">
        <v>75</v>
      </c>
      <c r="B7" s="147" t="s">
        <v>106</v>
      </c>
      <c r="C7" s="147" t="s">
        <v>107</v>
      </c>
      <c r="D7" s="147" t="s">
        <v>108</v>
      </c>
      <c r="E7" s="147"/>
      <c r="F7" s="147"/>
      <c r="G7" s="147" t="s">
        <v>109</v>
      </c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47"/>
      <c r="Z7" s="147"/>
      <c r="AA7" s="147"/>
      <c r="AB7" s="147"/>
      <c r="AC7" s="147"/>
      <c r="AD7" s="147"/>
      <c r="AE7" s="147"/>
      <c r="AF7" s="147"/>
      <c r="AG7" s="147"/>
      <c r="AH7" s="147"/>
      <c r="AI7" s="147"/>
    </row>
    <row r="8" spans="1:35" ht="32.25" customHeight="1">
      <c r="A8" s="147"/>
      <c r="B8" s="147"/>
      <c r="C8" s="147"/>
      <c r="D8" s="147"/>
      <c r="E8" s="147"/>
      <c r="F8" s="147"/>
      <c r="G8" s="147" t="s">
        <v>110</v>
      </c>
      <c r="H8" s="147"/>
      <c r="I8" s="147"/>
      <c r="J8" s="147" t="s">
        <v>111</v>
      </c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7"/>
      <c r="AE8" s="147"/>
      <c r="AF8" s="147"/>
      <c r="AG8" s="147"/>
      <c r="AH8" s="147"/>
      <c r="AI8" s="147"/>
    </row>
    <row r="9" spans="1:35" ht="72.75" customHeight="1">
      <c r="A9" s="147"/>
      <c r="B9" s="147"/>
      <c r="C9" s="147"/>
      <c r="D9" s="147" t="s">
        <v>112</v>
      </c>
      <c r="E9" s="147" t="s">
        <v>113</v>
      </c>
      <c r="F9" s="147" t="s">
        <v>114</v>
      </c>
      <c r="G9" s="147" t="s">
        <v>112</v>
      </c>
      <c r="H9" s="147" t="s">
        <v>113</v>
      </c>
      <c r="I9" s="147" t="s">
        <v>114</v>
      </c>
      <c r="J9" s="147" t="s">
        <v>115</v>
      </c>
      <c r="K9" s="147"/>
      <c r="L9" s="147" t="s">
        <v>116</v>
      </c>
      <c r="M9" s="147"/>
      <c r="N9" s="147" t="s">
        <v>117</v>
      </c>
      <c r="O9" s="147"/>
      <c r="P9" s="148" t="s">
        <v>118</v>
      </c>
      <c r="Q9" s="148"/>
      <c r="R9" s="148" t="s">
        <v>119</v>
      </c>
      <c r="S9" s="148"/>
      <c r="T9" s="148" t="s">
        <v>120</v>
      </c>
      <c r="U9" s="148"/>
      <c r="V9" s="148" t="s">
        <v>121</v>
      </c>
      <c r="W9" s="148"/>
      <c r="X9" s="148" t="s">
        <v>122</v>
      </c>
      <c r="Y9" s="148"/>
      <c r="Z9" s="148" t="s">
        <v>123</v>
      </c>
      <c r="AA9" s="148"/>
      <c r="AB9" s="148" t="s">
        <v>124</v>
      </c>
      <c r="AC9" s="148"/>
      <c r="AD9" s="148" t="s">
        <v>125</v>
      </c>
      <c r="AE9" s="148"/>
      <c r="AF9" s="148" t="s">
        <v>126</v>
      </c>
      <c r="AG9" s="148"/>
      <c r="AH9" s="148" t="s">
        <v>127</v>
      </c>
      <c r="AI9" s="148"/>
    </row>
    <row r="10" spans="1:35" ht="30.75" customHeight="1">
      <c r="A10" s="147"/>
      <c r="B10" s="147"/>
      <c r="C10" s="147"/>
      <c r="D10" s="147"/>
      <c r="E10" s="147"/>
      <c r="F10" s="147"/>
      <c r="G10" s="147"/>
      <c r="H10" s="147"/>
      <c r="I10" s="147"/>
      <c r="J10" s="92" t="s">
        <v>128</v>
      </c>
      <c r="K10" s="92" t="s">
        <v>129</v>
      </c>
      <c r="L10" s="92" t="s">
        <v>128</v>
      </c>
      <c r="M10" s="92" t="s">
        <v>129</v>
      </c>
      <c r="N10" s="92" t="s">
        <v>128</v>
      </c>
      <c r="O10" s="92" t="s">
        <v>129</v>
      </c>
      <c r="P10" s="92" t="s">
        <v>128</v>
      </c>
      <c r="Q10" s="92" t="s">
        <v>129</v>
      </c>
      <c r="R10" s="92" t="s">
        <v>128</v>
      </c>
      <c r="S10" s="92" t="s">
        <v>129</v>
      </c>
      <c r="T10" s="92" t="s">
        <v>128</v>
      </c>
      <c r="U10" s="92" t="s">
        <v>129</v>
      </c>
      <c r="V10" s="92" t="s">
        <v>128</v>
      </c>
      <c r="W10" s="92" t="s">
        <v>129</v>
      </c>
      <c r="X10" s="92" t="s">
        <v>128</v>
      </c>
      <c r="Y10" s="92" t="s">
        <v>129</v>
      </c>
      <c r="Z10" s="92" t="s">
        <v>128</v>
      </c>
      <c r="AA10" s="92" t="s">
        <v>129</v>
      </c>
      <c r="AB10" s="92" t="s">
        <v>128</v>
      </c>
      <c r="AC10" s="92" t="s">
        <v>129</v>
      </c>
      <c r="AD10" s="92" t="s">
        <v>128</v>
      </c>
      <c r="AE10" s="92" t="s">
        <v>129</v>
      </c>
      <c r="AF10" s="92" t="s">
        <v>128</v>
      </c>
      <c r="AG10" s="92" t="s">
        <v>129</v>
      </c>
      <c r="AH10" s="92" t="s">
        <v>128</v>
      </c>
      <c r="AI10" s="92" t="s">
        <v>129</v>
      </c>
    </row>
    <row r="11" spans="1:35" ht="18" customHeight="1">
      <c r="A11" s="147" t="s">
        <v>130</v>
      </c>
      <c r="B11" s="147"/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7"/>
      <c r="AD11" s="147"/>
      <c r="AE11" s="147"/>
      <c r="AF11" s="147"/>
      <c r="AG11" s="147"/>
      <c r="AH11" s="147"/>
      <c r="AI11" s="147"/>
    </row>
    <row r="12" spans="1:35" ht="18" customHeight="1">
      <c r="A12" s="92"/>
      <c r="B12" s="94" t="s">
        <v>131</v>
      </c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5"/>
      <c r="X12" s="92"/>
      <c r="Y12" s="92"/>
      <c r="Z12" s="92"/>
      <c r="AA12" s="92"/>
      <c r="AB12" s="92"/>
      <c r="AC12" s="92"/>
      <c r="AD12" s="92"/>
      <c r="AE12" s="92"/>
      <c r="AF12" s="92"/>
      <c r="AG12" s="92"/>
      <c r="AH12" s="92"/>
      <c r="AI12" s="92"/>
    </row>
    <row r="13" spans="1:35" ht="18" customHeight="1">
      <c r="A13" s="92"/>
      <c r="B13" s="96" t="s">
        <v>132</v>
      </c>
      <c r="C13" s="93" t="s">
        <v>133</v>
      </c>
      <c r="D13" s="92">
        <v>135</v>
      </c>
      <c r="E13" s="92">
        <v>35.5</v>
      </c>
      <c r="F13" s="97">
        <v>4800</v>
      </c>
      <c r="G13" s="92">
        <v>125</v>
      </c>
      <c r="H13" s="92">
        <v>25</v>
      </c>
      <c r="I13" s="92">
        <f>G13*H13</f>
        <v>3125</v>
      </c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7">
        <f>I13</f>
        <v>3125</v>
      </c>
      <c r="W13" s="98">
        <f>V13*1100</f>
        <v>3437500</v>
      </c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9">
        <f>V13</f>
        <v>3125</v>
      </c>
      <c r="AI13" s="98">
        <f aca="true" t="shared" si="0" ref="AI13:AI18">K13+M13+O13+Q13+S13+U13+W13+Y13+AA13+AC13+AE13+AG13</f>
        <v>3437500</v>
      </c>
    </row>
    <row r="14" spans="1:35" ht="18" customHeight="1">
      <c r="A14" s="92"/>
      <c r="B14" s="100" t="s">
        <v>134</v>
      </c>
      <c r="C14" s="93" t="s">
        <v>133</v>
      </c>
      <c r="D14" s="92">
        <v>125</v>
      </c>
      <c r="E14" s="92">
        <v>27.7</v>
      </c>
      <c r="F14" s="92">
        <v>3464.5</v>
      </c>
      <c r="G14" s="92">
        <v>135</v>
      </c>
      <c r="H14" s="92">
        <v>22</v>
      </c>
      <c r="I14" s="99">
        <f>G14*H14</f>
        <v>2970</v>
      </c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7">
        <f>I14</f>
        <v>2970</v>
      </c>
      <c r="W14" s="98">
        <f>V14*1000</f>
        <v>2970000</v>
      </c>
      <c r="X14" s="92"/>
      <c r="Y14" s="92"/>
      <c r="Z14" s="92"/>
      <c r="AA14" s="92"/>
      <c r="AB14" s="92"/>
      <c r="AC14" s="92"/>
      <c r="AD14" s="92"/>
      <c r="AE14" s="92"/>
      <c r="AF14" s="92"/>
      <c r="AG14" s="92"/>
      <c r="AH14" s="99">
        <f>V14</f>
        <v>2970</v>
      </c>
      <c r="AI14" s="98">
        <f t="shared" si="0"/>
        <v>2970000</v>
      </c>
    </row>
    <row r="15" spans="1:35" ht="18" customHeight="1">
      <c r="A15" s="92"/>
      <c r="B15" s="100" t="s">
        <v>135</v>
      </c>
      <c r="C15" s="93" t="s">
        <v>133</v>
      </c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92"/>
      <c r="AD15" s="92"/>
      <c r="AE15" s="92"/>
      <c r="AF15" s="92"/>
      <c r="AG15" s="92"/>
      <c r="AH15" s="92"/>
      <c r="AI15" s="92">
        <f t="shared" si="0"/>
        <v>0</v>
      </c>
    </row>
    <row r="16" spans="1:35" ht="18" customHeight="1">
      <c r="A16" s="92"/>
      <c r="B16" s="100" t="s">
        <v>136</v>
      </c>
      <c r="C16" s="93" t="s">
        <v>133</v>
      </c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92"/>
      <c r="AD16" s="92"/>
      <c r="AE16" s="92"/>
      <c r="AF16" s="92"/>
      <c r="AG16" s="92"/>
      <c r="AH16" s="92"/>
      <c r="AI16" s="92">
        <f t="shared" si="0"/>
        <v>0</v>
      </c>
    </row>
    <row r="17" spans="1:35" ht="18" customHeight="1">
      <c r="A17" s="92"/>
      <c r="B17" s="100" t="s">
        <v>137</v>
      </c>
      <c r="C17" s="93" t="s">
        <v>133</v>
      </c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92"/>
      <c r="AD17" s="92"/>
      <c r="AE17" s="92"/>
      <c r="AF17" s="92"/>
      <c r="AG17" s="92"/>
      <c r="AH17" s="92"/>
      <c r="AI17" s="92">
        <f t="shared" si="0"/>
        <v>0</v>
      </c>
    </row>
    <row r="18" spans="1:35" ht="18" customHeight="1">
      <c r="A18" s="92"/>
      <c r="B18" s="100" t="s">
        <v>138</v>
      </c>
      <c r="C18" s="93" t="s">
        <v>133</v>
      </c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2"/>
      <c r="AH18" s="92"/>
      <c r="AI18" s="92">
        <f t="shared" si="0"/>
        <v>0</v>
      </c>
    </row>
    <row r="19" spans="1:35" ht="18" customHeight="1">
      <c r="A19" s="92"/>
      <c r="B19" s="92" t="s">
        <v>139</v>
      </c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92"/>
      <c r="AD19" s="92"/>
      <c r="AE19" s="92"/>
      <c r="AF19" s="92"/>
      <c r="AG19" s="92"/>
      <c r="AH19" s="92"/>
      <c r="AI19" s="92"/>
    </row>
    <row r="20" spans="1:35" ht="18" customHeight="1">
      <c r="A20" s="92"/>
      <c r="B20" s="101" t="s">
        <v>140</v>
      </c>
      <c r="C20" s="92" t="s">
        <v>133</v>
      </c>
      <c r="D20" s="92">
        <v>70</v>
      </c>
      <c r="E20" s="97">
        <v>8.57</v>
      </c>
      <c r="F20" s="97">
        <v>600</v>
      </c>
      <c r="G20" s="92">
        <v>70</v>
      </c>
      <c r="H20" s="92">
        <v>10</v>
      </c>
      <c r="I20" s="97">
        <f>G20*H20</f>
        <v>700</v>
      </c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102"/>
      <c r="W20"/>
      <c r="X20" s="97">
        <f>I20</f>
        <v>700</v>
      </c>
      <c r="Y20" s="98">
        <f>X20*2500</f>
        <v>1750000</v>
      </c>
      <c r="Z20" s="92"/>
      <c r="AA20" s="92"/>
      <c r="AB20" s="92"/>
      <c r="AC20" s="92"/>
      <c r="AD20" s="92"/>
      <c r="AE20" s="92"/>
      <c r="AF20" s="92"/>
      <c r="AG20" s="92"/>
      <c r="AH20" s="99">
        <f>X20</f>
        <v>700</v>
      </c>
      <c r="AI20" s="98">
        <f>Y20</f>
        <v>1750000</v>
      </c>
    </row>
    <row r="21" spans="1:35" ht="18" customHeight="1">
      <c r="A21" s="92"/>
      <c r="B21" s="92" t="s">
        <v>141</v>
      </c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92"/>
      <c r="Y21" s="92"/>
      <c r="Z21" s="92"/>
      <c r="AA21" s="92"/>
      <c r="AB21" s="92"/>
      <c r="AC21" s="92"/>
      <c r="AD21" s="92"/>
      <c r="AE21" s="92"/>
      <c r="AF21" s="92"/>
      <c r="AG21" s="92"/>
      <c r="AH21" s="92"/>
      <c r="AI21" s="92"/>
    </row>
    <row r="22" spans="1:35" ht="18" customHeight="1">
      <c r="A22" s="92"/>
      <c r="B22" s="101" t="s">
        <v>142</v>
      </c>
      <c r="C22" s="92" t="s">
        <v>133</v>
      </c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2"/>
      <c r="AA22" s="92"/>
      <c r="AB22" s="92"/>
      <c r="AC22" s="92"/>
      <c r="AD22" s="92"/>
      <c r="AE22" s="92"/>
      <c r="AF22" s="92"/>
      <c r="AG22" s="92"/>
      <c r="AH22" s="92"/>
      <c r="AI22" s="92">
        <f>K22+M22+O22+Q22+S22+U22+W22+Y22+AA22+AC22+AE22+AG22</f>
        <v>0</v>
      </c>
    </row>
    <row r="23" spans="1:35" ht="18" customHeight="1">
      <c r="A23" s="92"/>
      <c r="B23" s="101" t="s">
        <v>143</v>
      </c>
      <c r="C23" s="92" t="s">
        <v>133</v>
      </c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  <c r="AG23" s="92"/>
      <c r="AH23" s="92"/>
      <c r="AI23" s="92">
        <f>K23+M23+O23+Q23+S23+U23+W23+Y23+AA23+AC23+AE23+AG23</f>
        <v>0</v>
      </c>
    </row>
    <row r="24" spans="1:35" ht="18" customHeight="1">
      <c r="A24" s="92"/>
      <c r="B24" s="101" t="s">
        <v>144</v>
      </c>
      <c r="C24" s="92" t="s">
        <v>133</v>
      </c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92"/>
      <c r="AB24" s="92"/>
      <c r="AC24" s="92"/>
      <c r="AD24" s="92"/>
      <c r="AE24" s="92"/>
      <c r="AF24" s="92"/>
      <c r="AG24" s="92"/>
      <c r="AH24" s="92"/>
      <c r="AI24" s="92">
        <f>K24+M24+O24+Q24+S24+U24+W24+Y24+AA24+AC24+AE24+AG24</f>
        <v>0</v>
      </c>
    </row>
    <row r="25" spans="1:35" ht="18" customHeight="1">
      <c r="A25" s="92"/>
      <c r="B25" s="101" t="s">
        <v>145</v>
      </c>
      <c r="C25" s="92" t="s">
        <v>133</v>
      </c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2"/>
      <c r="AH25" s="92"/>
      <c r="AI25" s="92">
        <f>K25+M25+O25+Q25+S25+U25+W25+Y25+AA25+AC25+AE25+AG25</f>
        <v>0</v>
      </c>
    </row>
    <row r="26" spans="1:35" ht="18" customHeight="1">
      <c r="A26" s="92"/>
      <c r="B26" s="92" t="s">
        <v>146</v>
      </c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92"/>
      <c r="V26" s="92"/>
      <c r="W26" s="92"/>
      <c r="X26" s="92"/>
      <c r="Y26" s="92"/>
      <c r="Z26" s="92"/>
      <c r="AA26" s="92"/>
      <c r="AB26" s="92"/>
      <c r="AC26" s="92"/>
      <c r="AD26" s="92"/>
      <c r="AE26" s="92"/>
      <c r="AF26" s="92"/>
      <c r="AG26" s="92"/>
      <c r="AH26" s="92"/>
      <c r="AI26" s="92"/>
    </row>
    <row r="27" spans="1:35" ht="18" customHeight="1">
      <c r="A27" s="92"/>
      <c r="B27" s="101" t="s">
        <v>147</v>
      </c>
      <c r="C27" s="92" t="s">
        <v>148</v>
      </c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  <c r="AF27" s="92"/>
      <c r="AG27" s="92"/>
      <c r="AH27" s="92"/>
      <c r="AI27" s="92">
        <f aca="true" t="shared" si="1" ref="AI27:AI34">K27+M27+O27+Q27+S27+U27+W27+Y27+AA27+AC27+AE27+AG27</f>
        <v>0</v>
      </c>
    </row>
    <row r="28" spans="1:35" ht="18" customHeight="1">
      <c r="A28" s="92"/>
      <c r="B28" s="101" t="s">
        <v>149</v>
      </c>
      <c r="C28" s="92" t="s">
        <v>148</v>
      </c>
      <c r="D28" s="101"/>
      <c r="E28" s="101"/>
      <c r="F28" s="101"/>
      <c r="G28" s="101"/>
      <c r="H28" s="101"/>
      <c r="I28" s="92"/>
      <c r="J28" s="92"/>
      <c r="K28" s="92"/>
      <c r="L28" s="92"/>
      <c r="M28" s="92"/>
      <c r="N28" s="92"/>
      <c r="O28" s="100"/>
      <c r="P28" s="100"/>
      <c r="Q28" s="100"/>
      <c r="R28" s="100"/>
      <c r="S28" s="100"/>
      <c r="T28" s="100"/>
      <c r="U28" s="100"/>
      <c r="V28" s="100"/>
      <c r="W28" s="100"/>
      <c r="X28" s="100"/>
      <c r="Y28" s="100"/>
      <c r="Z28" s="100"/>
      <c r="AA28" s="100"/>
      <c r="AB28" s="100"/>
      <c r="AC28" s="100"/>
      <c r="AD28" s="100"/>
      <c r="AE28" s="100"/>
      <c r="AF28" s="100"/>
      <c r="AG28" s="100"/>
      <c r="AH28" s="100"/>
      <c r="AI28" s="92">
        <f t="shared" si="1"/>
        <v>0</v>
      </c>
    </row>
    <row r="29" spans="1:35" ht="18" customHeight="1">
      <c r="A29" s="92"/>
      <c r="B29" s="101" t="s">
        <v>150</v>
      </c>
      <c r="C29" s="92" t="s">
        <v>148</v>
      </c>
      <c r="D29" s="101"/>
      <c r="E29" s="101"/>
      <c r="F29" s="101"/>
      <c r="G29" s="101"/>
      <c r="H29" s="101"/>
      <c r="I29" s="92"/>
      <c r="J29" s="92"/>
      <c r="K29" s="92"/>
      <c r="L29" s="92"/>
      <c r="M29" s="92"/>
      <c r="N29" s="92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  <c r="AI29" s="92">
        <f t="shared" si="1"/>
        <v>0</v>
      </c>
    </row>
    <row r="30" spans="1:35" ht="18" customHeight="1">
      <c r="A30" s="92"/>
      <c r="B30" s="101" t="s">
        <v>151</v>
      </c>
      <c r="C30" s="92" t="s">
        <v>148</v>
      </c>
      <c r="D30" s="101"/>
      <c r="E30" s="101"/>
      <c r="F30" s="101"/>
      <c r="G30" s="101"/>
      <c r="H30" s="101"/>
      <c r="I30" s="92"/>
      <c r="J30" s="92"/>
      <c r="K30" s="92"/>
      <c r="L30" s="92"/>
      <c r="M30" s="92"/>
      <c r="N30" s="92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  <c r="AE30" s="100"/>
      <c r="AF30" s="100"/>
      <c r="AG30" s="100"/>
      <c r="AH30" s="100"/>
      <c r="AI30" s="92">
        <f t="shared" si="1"/>
        <v>0</v>
      </c>
    </row>
    <row r="31" spans="1:35" ht="18" customHeight="1">
      <c r="A31" s="92"/>
      <c r="B31" s="101" t="s">
        <v>152</v>
      </c>
      <c r="C31" s="92" t="s">
        <v>148</v>
      </c>
      <c r="D31" s="101"/>
      <c r="E31" s="101"/>
      <c r="F31" s="101"/>
      <c r="G31" s="101"/>
      <c r="H31" s="101"/>
      <c r="I31" s="92"/>
      <c r="J31" s="92"/>
      <c r="K31" s="92"/>
      <c r="L31" s="92"/>
      <c r="M31" s="92"/>
      <c r="N31" s="92"/>
      <c r="O31" s="100"/>
      <c r="P31" s="100"/>
      <c r="Q31" s="100"/>
      <c r="R31" s="100"/>
      <c r="S31" s="100"/>
      <c r="T31" s="100"/>
      <c r="U31" s="100"/>
      <c r="V31" s="100"/>
      <c r="W31" s="100"/>
      <c r="X31" s="100"/>
      <c r="Y31" s="100"/>
      <c r="Z31" s="100"/>
      <c r="AA31" s="100"/>
      <c r="AB31" s="100"/>
      <c r="AC31" s="100"/>
      <c r="AD31" s="100"/>
      <c r="AE31" s="100"/>
      <c r="AF31" s="100"/>
      <c r="AG31" s="100"/>
      <c r="AH31" s="100"/>
      <c r="AI31" s="92">
        <f t="shared" si="1"/>
        <v>0</v>
      </c>
    </row>
    <row r="32" spans="1:35" ht="18" customHeight="1">
      <c r="A32" s="92"/>
      <c r="B32" s="101" t="s">
        <v>153</v>
      </c>
      <c r="C32" s="92" t="s">
        <v>148</v>
      </c>
      <c r="D32" s="101"/>
      <c r="E32" s="101"/>
      <c r="F32" s="101"/>
      <c r="G32" s="101"/>
      <c r="H32" s="101"/>
      <c r="I32" s="92"/>
      <c r="J32" s="92"/>
      <c r="K32" s="92"/>
      <c r="L32" s="92"/>
      <c r="M32" s="92"/>
      <c r="N32" s="92"/>
      <c r="O32" s="100"/>
      <c r="P32" s="100"/>
      <c r="Q32" s="100"/>
      <c r="R32" s="100"/>
      <c r="S32" s="100"/>
      <c r="T32" s="100"/>
      <c r="U32" s="100"/>
      <c r="V32" s="100"/>
      <c r="W32" s="100"/>
      <c r="X32" s="100"/>
      <c r="Y32" s="100"/>
      <c r="Z32" s="100"/>
      <c r="AA32" s="100"/>
      <c r="AB32" s="100"/>
      <c r="AC32" s="100"/>
      <c r="AD32" s="100"/>
      <c r="AE32" s="100"/>
      <c r="AF32" s="100"/>
      <c r="AG32" s="100"/>
      <c r="AH32" s="100"/>
      <c r="AI32" s="92">
        <f t="shared" si="1"/>
        <v>0</v>
      </c>
    </row>
    <row r="33" spans="1:35" ht="18" customHeight="1">
      <c r="A33" s="92"/>
      <c r="B33" s="101" t="s">
        <v>154</v>
      </c>
      <c r="C33" s="92" t="s">
        <v>148</v>
      </c>
      <c r="D33" s="101"/>
      <c r="E33" s="101"/>
      <c r="F33" s="101"/>
      <c r="G33" s="101"/>
      <c r="H33" s="101"/>
      <c r="I33" s="92"/>
      <c r="J33" s="92"/>
      <c r="K33" s="92"/>
      <c r="L33" s="92"/>
      <c r="M33" s="92"/>
      <c r="N33" s="92"/>
      <c r="O33" s="100"/>
      <c r="P33" s="100"/>
      <c r="Q33" s="100"/>
      <c r="R33" s="100"/>
      <c r="S33" s="100"/>
      <c r="T33" s="100"/>
      <c r="U33" s="100"/>
      <c r="V33" s="100"/>
      <c r="W33" s="100"/>
      <c r="X33" s="100"/>
      <c r="Y33" s="100"/>
      <c r="Z33" s="100"/>
      <c r="AA33" s="100"/>
      <c r="AB33" s="100"/>
      <c r="AC33" s="100"/>
      <c r="AD33" s="100"/>
      <c r="AE33" s="100"/>
      <c r="AF33" s="100"/>
      <c r="AG33" s="100"/>
      <c r="AH33" s="100"/>
      <c r="AI33" s="92">
        <f t="shared" si="1"/>
        <v>0</v>
      </c>
    </row>
    <row r="34" spans="1:35" ht="18" customHeight="1">
      <c r="A34" s="92"/>
      <c r="B34" s="101" t="s">
        <v>155</v>
      </c>
      <c r="C34" s="92" t="s">
        <v>148</v>
      </c>
      <c r="D34" s="101"/>
      <c r="E34" s="101"/>
      <c r="F34" s="101"/>
      <c r="G34" s="101"/>
      <c r="H34" s="101"/>
      <c r="I34" s="92"/>
      <c r="J34" s="92"/>
      <c r="K34" s="92"/>
      <c r="L34" s="92"/>
      <c r="M34" s="92"/>
      <c r="N34" s="92"/>
      <c r="O34" s="100"/>
      <c r="P34" s="100"/>
      <c r="Q34" s="100"/>
      <c r="R34" s="100"/>
      <c r="S34" s="100"/>
      <c r="T34" s="100"/>
      <c r="U34" s="100"/>
      <c r="V34" s="100"/>
      <c r="W34" s="100"/>
      <c r="X34" s="100"/>
      <c r="Y34" s="100"/>
      <c r="Z34" s="100"/>
      <c r="AA34" s="100"/>
      <c r="AB34" s="100"/>
      <c r="AC34" s="100"/>
      <c r="AD34" s="100"/>
      <c r="AE34" s="100"/>
      <c r="AF34" s="100"/>
      <c r="AG34" s="100"/>
      <c r="AH34" s="100"/>
      <c r="AI34" s="92">
        <f t="shared" si="1"/>
        <v>0</v>
      </c>
    </row>
    <row r="35" spans="1:35" ht="18" customHeight="1">
      <c r="A35" s="92"/>
      <c r="B35" s="92" t="s">
        <v>156</v>
      </c>
      <c r="C35" s="92"/>
      <c r="D35" s="101"/>
      <c r="E35" s="101"/>
      <c r="F35" s="101"/>
      <c r="G35" s="101"/>
      <c r="H35" s="101"/>
      <c r="I35" s="92"/>
      <c r="J35" s="92"/>
      <c r="K35" s="92"/>
      <c r="L35" s="92"/>
      <c r="M35" s="92"/>
      <c r="N35" s="92"/>
      <c r="O35" s="100"/>
      <c r="P35" s="100"/>
      <c r="Q35" s="100"/>
      <c r="R35" s="100"/>
      <c r="S35" s="100"/>
      <c r="T35" s="100"/>
      <c r="U35" s="100"/>
      <c r="V35" s="100"/>
      <c r="W35" s="100"/>
      <c r="X35" s="100"/>
      <c r="Y35" s="100"/>
      <c r="Z35" s="100"/>
      <c r="AA35" s="100"/>
      <c r="AB35" s="100"/>
      <c r="AC35" s="100"/>
      <c r="AD35" s="100"/>
      <c r="AE35" s="100"/>
      <c r="AF35" s="100"/>
      <c r="AG35" s="100"/>
      <c r="AH35" s="100"/>
      <c r="AI35" s="92"/>
    </row>
    <row r="36" spans="1:35" ht="18" customHeight="1">
      <c r="A36" s="92"/>
      <c r="B36" s="101" t="s">
        <v>157</v>
      </c>
      <c r="C36" s="92" t="s">
        <v>148</v>
      </c>
      <c r="D36" s="101"/>
      <c r="E36" s="101"/>
      <c r="F36" s="101"/>
      <c r="G36" s="101"/>
      <c r="H36" s="101"/>
      <c r="I36" s="92"/>
      <c r="J36" s="92"/>
      <c r="K36" s="92"/>
      <c r="L36" s="92"/>
      <c r="M36" s="92"/>
      <c r="N36" s="92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100"/>
      <c r="AE36" s="100"/>
      <c r="AF36" s="100"/>
      <c r="AG36" s="100"/>
      <c r="AH36" s="100"/>
      <c r="AI36" s="92">
        <f>K36+M36+O36+Q36+S36+U36+W36+Y36+AA36+AC36+AE36+AG36</f>
        <v>0</v>
      </c>
    </row>
    <row r="37" spans="1:35" ht="23.25" customHeight="1">
      <c r="A37" s="92"/>
      <c r="B37" s="101" t="s">
        <v>158</v>
      </c>
      <c r="C37" s="92" t="s">
        <v>148</v>
      </c>
      <c r="D37" s="101"/>
      <c r="E37" s="101"/>
      <c r="F37" s="101"/>
      <c r="G37" s="101"/>
      <c r="H37" s="101"/>
      <c r="I37" s="92"/>
      <c r="J37" s="92"/>
      <c r="K37" s="92"/>
      <c r="L37" s="92"/>
      <c r="M37" s="92"/>
      <c r="N37" s="92"/>
      <c r="O37" s="100"/>
      <c r="P37" s="100"/>
      <c r="Q37" s="100"/>
      <c r="R37" s="100"/>
      <c r="S37" s="100"/>
      <c r="T37" s="100"/>
      <c r="U37" s="100"/>
      <c r="V37" s="100"/>
      <c r="W37" s="100"/>
      <c r="X37" s="100"/>
      <c r="Y37" s="100"/>
      <c r="Z37" s="100"/>
      <c r="AA37" s="100"/>
      <c r="AB37" s="100"/>
      <c r="AC37" s="100"/>
      <c r="AD37" s="100"/>
      <c r="AE37" s="100"/>
      <c r="AF37" s="100"/>
      <c r="AG37" s="100"/>
      <c r="AH37" s="100"/>
      <c r="AI37" s="92">
        <f>K37+M37+O37+Q37+S37+U37+W37+Y37+AA37+AC37+AE37+AG37</f>
        <v>0</v>
      </c>
    </row>
    <row r="38" spans="1:35" ht="18" customHeight="1">
      <c r="A38" s="92"/>
      <c r="B38" s="103" t="s">
        <v>159</v>
      </c>
      <c r="C38" s="104" t="s">
        <v>160</v>
      </c>
      <c r="D38" s="104" t="s">
        <v>160</v>
      </c>
      <c r="E38" s="104" t="s">
        <v>160</v>
      </c>
      <c r="F38" s="104" t="s">
        <v>160</v>
      </c>
      <c r="G38" s="104" t="s">
        <v>160</v>
      </c>
      <c r="H38" s="104" t="s">
        <v>160</v>
      </c>
      <c r="I38" s="104" t="s">
        <v>160</v>
      </c>
      <c r="J38" s="104" t="s">
        <v>160</v>
      </c>
      <c r="K38" s="105">
        <f>SUM(K12:K37)</f>
        <v>0</v>
      </c>
      <c r="L38" s="104" t="s">
        <v>160</v>
      </c>
      <c r="M38" s="105">
        <f>SUM(M12:M37)</f>
        <v>0</v>
      </c>
      <c r="N38" s="104" t="s">
        <v>160</v>
      </c>
      <c r="O38" s="105">
        <f>SUM(O12:O37)</f>
        <v>0</v>
      </c>
      <c r="P38" s="104" t="s">
        <v>160</v>
      </c>
      <c r="Q38" s="105">
        <f>SUM(Q12:Q37)</f>
        <v>0</v>
      </c>
      <c r="R38" s="104" t="s">
        <v>160</v>
      </c>
      <c r="S38" s="105">
        <f>SUM(S12:S37)</f>
        <v>0</v>
      </c>
      <c r="T38" s="104" t="s">
        <v>160</v>
      </c>
      <c r="U38" s="105">
        <f>SUM(U12:U37)</f>
        <v>0</v>
      </c>
      <c r="V38" s="104" t="s">
        <v>160</v>
      </c>
      <c r="W38" s="106">
        <f>SUM(W12:W37)</f>
        <v>6407500</v>
      </c>
      <c r="X38" s="104" t="s">
        <v>160</v>
      </c>
      <c r="Y38" s="106">
        <f>SUM(Y12:Y37)</f>
        <v>1750000</v>
      </c>
      <c r="Z38" s="104" t="s">
        <v>160</v>
      </c>
      <c r="AA38" s="105">
        <f>SUM(AA12:AA37)</f>
        <v>0</v>
      </c>
      <c r="AB38" s="104" t="s">
        <v>160</v>
      </c>
      <c r="AC38" s="105">
        <f>SUM(AC12:AC37)</f>
        <v>0</v>
      </c>
      <c r="AD38" s="104" t="s">
        <v>160</v>
      </c>
      <c r="AE38" s="105">
        <f>SUM(AE12:AE37)</f>
        <v>0</v>
      </c>
      <c r="AF38" s="104" t="s">
        <v>160</v>
      </c>
      <c r="AG38" s="105">
        <f>SUM(AG12:AG37)</f>
        <v>0</v>
      </c>
      <c r="AH38" s="104" t="s">
        <v>160</v>
      </c>
      <c r="AI38" s="107">
        <f>SUM(AI12:AI37)</f>
        <v>8157500</v>
      </c>
    </row>
    <row r="39" spans="1:35" ht="18" customHeight="1">
      <c r="A39" s="147" t="s">
        <v>161</v>
      </c>
      <c r="B39" s="147"/>
      <c r="C39" s="147"/>
      <c r="D39" s="147"/>
      <c r="E39" s="147"/>
      <c r="F39" s="147"/>
      <c r="G39" s="147"/>
      <c r="H39" s="147"/>
      <c r="I39" s="147"/>
      <c r="J39" s="147"/>
      <c r="K39" s="147"/>
      <c r="L39" s="147"/>
      <c r="M39" s="147"/>
      <c r="N39" s="147"/>
      <c r="O39" s="147"/>
      <c r="P39" s="147"/>
      <c r="Q39" s="147"/>
      <c r="R39" s="147"/>
      <c r="S39" s="147"/>
      <c r="T39" s="147"/>
      <c r="U39" s="147"/>
      <c r="V39" s="147"/>
      <c r="W39" s="147"/>
      <c r="X39" s="147"/>
      <c r="Y39" s="147"/>
      <c r="Z39" s="147"/>
      <c r="AA39" s="147"/>
      <c r="AB39" s="147"/>
      <c r="AC39" s="147"/>
      <c r="AD39" s="147"/>
      <c r="AE39" s="147"/>
      <c r="AF39" s="147"/>
      <c r="AG39" s="147"/>
      <c r="AH39" s="147"/>
      <c r="AI39" s="147"/>
    </row>
    <row r="40" spans="1:35" ht="18" customHeight="1">
      <c r="A40" s="92"/>
      <c r="B40" s="92" t="s">
        <v>162</v>
      </c>
      <c r="C40" s="101" t="s">
        <v>133</v>
      </c>
      <c r="D40" s="101" t="s">
        <v>160</v>
      </c>
      <c r="E40" s="101" t="s">
        <v>160</v>
      </c>
      <c r="F40" s="101"/>
      <c r="G40" s="101"/>
      <c r="H40" s="101"/>
      <c r="I40" s="92"/>
      <c r="J40" s="92"/>
      <c r="K40" s="108"/>
      <c r="L40" s="108"/>
      <c r="M40" s="92"/>
      <c r="N40" s="92"/>
      <c r="O40" s="100"/>
      <c r="P40" s="100"/>
      <c r="Q40" s="100"/>
      <c r="R40" s="100"/>
      <c r="S40" s="100"/>
      <c r="T40" s="100"/>
      <c r="U40" s="100"/>
      <c r="V40" s="100"/>
      <c r="W40" s="100"/>
      <c r="X40" s="100"/>
      <c r="Y40" s="100"/>
      <c r="Z40" s="100"/>
      <c r="AA40" s="100"/>
      <c r="AB40" s="100"/>
      <c r="AC40" s="100"/>
      <c r="AD40" s="100"/>
      <c r="AE40" s="100"/>
      <c r="AF40" s="100"/>
      <c r="AG40" s="100"/>
      <c r="AH40" s="100"/>
      <c r="AI40" s="92">
        <f>K40+M40+O40+Q40+S40+U40+W40+Y40+AA40+AC40+AE40+AG40</f>
        <v>0</v>
      </c>
    </row>
    <row r="41" spans="1:35" ht="18" customHeight="1">
      <c r="A41" s="92"/>
      <c r="B41" s="92" t="s">
        <v>163</v>
      </c>
      <c r="C41" s="101" t="s">
        <v>164</v>
      </c>
      <c r="D41" s="101" t="s">
        <v>160</v>
      </c>
      <c r="E41" s="101" t="s">
        <v>160</v>
      </c>
      <c r="F41" s="101"/>
      <c r="G41" s="101"/>
      <c r="H41" s="101"/>
      <c r="I41" s="92"/>
      <c r="J41" s="92"/>
      <c r="K41" s="108"/>
      <c r="L41" s="108"/>
      <c r="M41" s="92"/>
      <c r="N41" s="92"/>
      <c r="O41" s="100"/>
      <c r="P41" s="100"/>
      <c r="Q41" s="100"/>
      <c r="R41" s="100"/>
      <c r="S41" s="100"/>
      <c r="T41" s="100"/>
      <c r="U41" s="100"/>
      <c r="V41" s="100"/>
      <c r="W41" s="100"/>
      <c r="X41" s="100"/>
      <c r="Y41" s="100"/>
      <c r="Z41" s="100"/>
      <c r="AA41" s="100"/>
      <c r="AB41" s="100"/>
      <c r="AC41" s="100"/>
      <c r="AD41" s="100"/>
      <c r="AE41" s="100"/>
      <c r="AF41" s="100"/>
      <c r="AG41" s="100"/>
      <c r="AH41" s="100"/>
      <c r="AI41" s="92">
        <f>K41+M41+O41+Q41+S41+U41+W41+Y41+AA41+AC41+AE41+AG41</f>
        <v>0</v>
      </c>
    </row>
    <row r="42" spans="1:35" ht="18" customHeight="1">
      <c r="A42" s="92"/>
      <c r="B42" s="92" t="s">
        <v>165</v>
      </c>
      <c r="C42" s="101" t="s">
        <v>133</v>
      </c>
      <c r="D42" s="101" t="s">
        <v>160</v>
      </c>
      <c r="E42" s="101" t="s">
        <v>160</v>
      </c>
      <c r="F42" s="101"/>
      <c r="G42" s="101"/>
      <c r="H42" s="101"/>
      <c r="I42" s="92"/>
      <c r="J42" s="92"/>
      <c r="K42" s="108"/>
      <c r="L42" s="108"/>
      <c r="M42" s="92"/>
      <c r="N42" s="92"/>
      <c r="O42" s="100"/>
      <c r="P42" s="100"/>
      <c r="Q42" s="100"/>
      <c r="R42" s="100"/>
      <c r="S42" s="100"/>
      <c r="T42" s="100"/>
      <c r="U42" s="100"/>
      <c r="V42" s="100"/>
      <c r="W42" s="100"/>
      <c r="X42" s="100"/>
      <c r="Y42" s="100"/>
      <c r="Z42" s="100"/>
      <c r="AA42" s="100"/>
      <c r="AB42" s="100"/>
      <c r="AC42" s="100"/>
      <c r="AD42" s="100"/>
      <c r="AE42" s="100"/>
      <c r="AF42" s="100"/>
      <c r="AG42" s="100"/>
      <c r="AH42" s="100"/>
      <c r="AI42" s="92">
        <f>K42+M42+O42+Q42+S42+U42+W42+Y42+AA42+AC42+AE42+AG42</f>
        <v>0</v>
      </c>
    </row>
    <row r="43" spans="1:35" ht="18" customHeight="1">
      <c r="A43" s="92"/>
      <c r="B43" s="92" t="s">
        <v>166</v>
      </c>
      <c r="C43" s="101" t="s">
        <v>167</v>
      </c>
      <c r="D43" s="101" t="s">
        <v>160</v>
      </c>
      <c r="E43" s="101" t="s">
        <v>160</v>
      </c>
      <c r="F43" s="101"/>
      <c r="G43" s="101"/>
      <c r="H43" s="101"/>
      <c r="I43" s="92"/>
      <c r="J43" s="92"/>
      <c r="K43" s="108"/>
      <c r="L43" s="108"/>
      <c r="M43" s="92"/>
      <c r="N43" s="92"/>
      <c r="O43" s="100"/>
      <c r="P43" s="100"/>
      <c r="Q43" s="100"/>
      <c r="R43" s="100"/>
      <c r="S43" s="100"/>
      <c r="T43" s="100"/>
      <c r="U43" s="100"/>
      <c r="V43" s="100"/>
      <c r="W43" s="100"/>
      <c r="X43" s="100"/>
      <c r="Y43" s="100"/>
      <c r="Z43" s="100"/>
      <c r="AA43" s="100"/>
      <c r="AB43" s="100"/>
      <c r="AC43" s="100"/>
      <c r="AD43" s="100"/>
      <c r="AE43" s="100"/>
      <c r="AF43" s="100"/>
      <c r="AG43" s="100"/>
      <c r="AH43" s="100"/>
      <c r="AI43" s="92">
        <f>K43+M43+O43+Q43+S43+U43+W43+Y43+AA43+AC43+AE43+AG43</f>
        <v>0</v>
      </c>
    </row>
    <row r="44" spans="1:35" ht="18" customHeight="1">
      <c r="A44" s="92"/>
      <c r="B44" s="104" t="s">
        <v>168</v>
      </c>
      <c r="C44" s="104" t="s">
        <v>160</v>
      </c>
      <c r="D44" s="104" t="s">
        <v>160</v>
      </c>
      <c r="E44" s="104" t="s">
        <v>160</v>
      </c>
      <c r="F44" s="104" t="s">
        <v>160</v>
      </c>
      <c r="G44" s="104" t="s">
        <v>160</v>
      </c>
      <c r="H44" s="104" t="s">
        <v>160</v>
      </c>
      <c r="I44" s="104" t="s">
        <v>160</v>
      </c>
      <c r="J44" s="104" t="s">
        <v>160</v>
      </c>
      <c r="K44" s="105">
        <f>SUM(K40:K43)</f>
        <v>0</v>
      </c>
      <c r="L44" s="104" t="s">
        <v>160</v>
      </c>
      <c r="M44" s="105">
        <f>SUM(M40:M43)</f>
        <v>0</v>
      </c>
      <c r="N44" s="104" t="s">
        <v>160</v>
      </c>
      <c r="O44" s="105">
        <f>SUM(O40:O43)</f>
        <v>0</v>
      </c>
      <c r="P44" s="104" t="s">
        <v>160</v>
      </c>
      <c r="Q44" s="105">
        <f>SUM(Q40:Q43)</f>
        <v>0</v>
      </c>
      <c r="R44" s="104" t="s">
        <v>160</v>
      </c>
      <c r="S44" s="105">
        <f>SUM(S40:S43)</f>
        <v>0</v>
      </c>
      <c r="T44" s="104" t="s">
        <v>160</v>
      </c>
      <c r="U44" s="105">
        <f>SUM(U40:U43)</f>
        <v>0</v>
      </c>
      <c r="V44" s="104" t="s">
        <v>160</v>
      </c>
      <c r="W44" s="105">
        <f>SUM(W40:W43)</f>
        <v>0</v>
      </c>
      <c r="X44" s="104" t="s">
        <v>160</v>
      </c>
      <c r="Y44" s="105">
        <f>SUM(Y40:Y43)</f>
        <v>0</v>
      </c>
      <c r="Z44" s="104" t="s">
        <v>160</v>
      </c>
      <c r="AA44" s="105">
        <f>SUM(AA40:AA43)</f>
        <v>0</v>
      </c>
      <c r="AB44" s="104" t="s">
        <v>160</v>
      </c>
      <c r="AC44" s="105">
        <f>SUM(AC40:AC43)</f>
        <v>0</v>
      </c>
      <c r="AD44" s="104" t="s">
        <v>160</v>
      </c>
      <c r="AE44" s="105">
        <f>SUM(AE40:AE43)</f>
        <v>0</v>
      </c>
      <c r="AF44" s="104" t="s">
        <v>160</v>
      </c>
      <c r="AG44" s="105">
        <f>SUM(AG40:AG43)</f>
        <v>0</v>
      </c>
      <c r="AH44" s="104" t="s">
        <v>160</v>
      </c>
      <c r="AI44" s="105">
        <f>SUM(AI40:AI43)</f>
        <v>0</v>
      </c>
    </row>
    <row r="45" spans="1:35" ht="18" customHeight="1">
      <c r="A45" s="147" t="s">
        <v>169</v>
      </c>
      <c r="B45" s="147"/>
      <c r="C45" s="147"/>
      <c r="D45" s="147"/>
      <c r="E45" s="147"/>
      <c r="F45" s="147"/>
      <c r="G45" s="147"/>
      <c r="H45" s="147"/>
      <c r="I45" s="147"/>
      <c r="J45" s="147"/>
      <c r="K45" s="147"/>
      <c r="L45" s="147"/>
      <c r="M45" s="147"/>
      <c r="N45" s="147"/>
      <c r="O45" s="147"/>
      <c r="P45" s="147"/>
      <c r="Q45" s="147"/>
      <c r="R45" s="147"/>
      <c r="S45" s="147"/>
      <c r="T45" s="147"/>
      <c r="U45" s="147"/>
      <c r="V45" s="147"/>
      <c r="W45" s="147"/>
      <c r="X45" s="147"/>
      <c r="Y45" s="147"/>
      <c r="Z45" s="147"/>
      <c r="AA45" s="147"/>
      <c r="AB45" s="147"/>
      <c r="AC45" s="147"/>
      <c r="AD45" s="147"/>
      <c r="AE45" s="147"/>
      <c r="AF45" s="147"/>
      <c r="AG45" s="147"/>
      <c r="AH45" s="147"/>
      <c r="AI45" s="147"/>
    </row>
    <row r="46" spans="1:35" ht="30">
      <c r="A46" s="92"/>
      <c r="B46" s="101" t="s">
        <v>170</v>
      </c>
      <c r="C46" s="101" t="s">
        <v>171</v>
      </c>
      <c r="D46" s="101" t="s">
        <v>160</v>
      </c>
      <c r="E46" s="101" t="s">
        <v>160</v>
      </c>
      <c r="F46" s="101"/>
      <c r="G46" s="101"/>
      <c r="H46" s="101"/>
      <c r="I46" s="92"/>
      <c r="J46" s="92"/>
      <c r="K46" s="108"/>
      <c r="L46" s="108"/>
      <c r="M46" s="92"/>
      <c r="N46" s="92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  <c r="AB46" s="100"/>
      <c r="AC46" s="100"/>
      <c r="AD46" s="100"/>
      <c r="AE46" s="100"/>
      <c r="AF46" s="100"/>
      <c r="AG46" s="100"/>
      <c r="AH46" s="100"/>
      <c r="AI46" s="92">
        <f aca="true" t="shared" si="2" ref="AI46:AI57">K46+M46+O46+Q46+S46+U46+W46+Y46+AA46+AC46+AE46+AG46</f>
        <v>0</v>
      </c>
    </row>
    <row r="47" spans="1:35" ht="30">
      <c r="A47" s="92"/>
      <c r="B47" s="101" t="s">
        <v>172</v>
      </c>
      <c r="C47" s="101" t="s">
        <v>171</v>
      </c>
      <c r="D47" s="101" t="s">
        <v>160</v>
      </c>
      <c r="E47" s="101" t="s">
        <v>160</v>
      </c>
      <c r="F47" s="101"/>
      <c r="G47" s="101"/>
      <c r="H47" s="101"/>
      <c r="I47" s="92"/>
      <c r="J47" s="92"/>
      <c r="K47" s="108"/>
      <c r="L47" s="108"/>
      <c r="M47" s="92"/>
      <c r="N47" s="92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00"/>
      <c r="AA47" s="100"/>
      <c r="AB47" s="100"/>
      <c r="AC47" s="100"/>
      <c r="AD47" s="100"/>
      <c r="AE47" s="100"/>
      <c r="AF47" s="100"/>
      <c r="AG47" s="100"/>
      <c r="AH47" s="100"/>
      <c r="AI47" s="92">
        <f t="shared" si="2"/>
        <v>0</v>
      </c>
    </row>
    <row r="48" spans="1:35" ht="15.75">
      <c r="A48" s="92"/>
      <c r="B48" s="101" t="s">
        <v>173</v>
      </c>
      <c r="C48" s="101" t="s">
        <v>148</v>
      </c>
      <c r="D48" s="101" t="s">
        <v>160</v>
      </c>
      <c r="E48" s="101" t="s">
        <v>160</v>
      </c>
      <c r="F48" s="101"/>
      <c r="G48" s="101"/>
      <c r="H48" s="101"/>
      <c r="I48" s="92"/>
      <c r="J48" s="92"/>
      <c r="K48" s="108"/>
      <c r="L48" s="108"/>
      <c r="M48" s="92"/>
      <c r="N48" s="92"/>
      <c r="O48" s="100"/>
      <c r="P48" s="100"/>
      <c r="Q48" s="100"/>
      <c r="R48" s="100"/>
      <c r="S48" s="100"/>
      <c r="T48" s="100"/>
      <c r="U48" s="100"/>
      <c r="V48" s="100"/>
      <c r="W48" s="100"/>
      <c r="X48" s="100"/>
      <c r="Y48" s="100"/>
      <c r="Z48" s="100"/>
      <c r="AA48" s="100"/>
      <c r="AB48" s="100"/>
      <c r="AC48" s="100"/>
      <c r="AD48" s="100"/>
      <c r="AE48" s="100"/>
      <c r="AF48" s="100"/>
      <c r="AG48" s="100"/>
      <c r="AH48" s="100"/>
      <c r="AI48" s="92">
        <f t="shared" si="2"/>
        <v>0</v>
      </c>
    </row>
    <row r="49" spans="1:35" ht="30">
      <c r="A49" s="92"/>
      <c r="B49" s="101" t="s">
        <v>174</v>
      </c>
      <c r="C49" s="101" t="s">
        <v>171</v>
      </c>
      <c r="D49" s="101" t="s">
        <v>160</v>
      </c>
      <c r="E49" s="101" t="s">
        <v>160</v>
      </c>
      <c r="F49" s="101"/>
      <c r="G49" s="101"/>
      <c r="H49" s="101"/>
      <c r="I49" s="92"/>
      <c r="J49" s="92"/>
      <c r="K49" s="108"/>
      <c r="L49" s="108"/>
      <c r="M49" s="92"/>
      <c r="N49" s="92"/>
      <c r="O49" s="100"/>
      <c r="P49" s="100"/>
      <c r="Q49" s="100"/>
      <c r="R49" s="100"/>
      <c r="S49" s="100"/>
      <c r="T49" s="100"/>
      <c r="U49" s="100"/>
      <c r="V49" s="100"/>
      <c r="W49" s="100"/>
      <c r="X49" s="100"/>
      <c r="Y49" s="100"/>
      <c r="Z49" s="100"/>
      <c r="AA49" s="100"/>
      <c r="AB49" s="100"/>
      <c r="AC49" s="100"/>
      <c r="AD49" s="100"/>
      <c r="AE49" s="100"/>
      <c r="AF49" s="100"/>
      <c r="AG49" s="100"/>
      <c r="AH49" s="100"/>
      <c r="AI49" s="92">
        <f t="shared" si="2"/>
        <v>0</v>
      </c>
    </row>
    <row r="50" spans="1:35" ht="30">
      <c r="A50" s="92"/>
      <c r="B50" s="101" t="s">
        <v>175</v>
      </c>
      <c r="C50" s="101" t="s">
        <v>171</v>
      </c>
      <c r="D50" s="101" t="s">
        <v>160</v>
      </c>
      <c r="E50" s="101" t="s">
        <v>160</v>
      </c>
      <c r="F50" s="101"/>
      <c r="G50" s="101"/>
      <c r="H50" s="101"/>
      <c r="I50" s="92"/>
      <c r="J50" s="92"/>
      <c r="K50" s="108"/>
      <c r="L50" s="108"/>
      <c r="M50" s="92"/>
      <c r="N50" s="92"/>
      <c r="O50" s="100"/>
      <c r="P50" s="100"/>
      <c r="Q50" s="100"/>
      <c r="R50" s="100"/>
      <c r="S50" s="100"/>
      <c r="T50" s="100"/>
      <c r="U50" s="100"/>
      <c r="V50" s="100"/>
      <c r="W50" s="100"/>
      <c r="X50" s="100"/>
      <c r="Y50" s="100"/>
      <c r="Z50" s="100"/>
      <c r="AA50" s="100"/>
      <c r="AB50" s="100"/>
      <c r="AC50" s="100"/>
      <c r="AD50" s="100"/>
      <c r="AE50" s="100"/>
      <c r="AF50" s="100"/>
      <c r="AG50" s="100"/>
      <c r="AH50" s="100"/>
      <c r="AI50" s="92">
        <f t="shared" si="2"/>
        <v>0</v>
      </c>
    </row>
    <row r="51" spans="1:35" ht="15.75">
      <c r="A51" s="92"/>
      <c r="B51" s="101" t="s">
        <v>176</v>
      </c>
      <c r="C51" s="101" t="s">
        <v>148</v>
      </c>
      <c r="D51" s="101" t="s">
        <v>160</v>
      </c>
      <c r="E51" s="101" t="s">
        <v>160</v>
      </c>
      <c r="F51" s="101"/>
      <c r="G51" s="101"/>
      <c r="H51" s="101"/>
      <c r="I51" s="92"/>
      <c r="J51" s="92"/>
      <c r="K51" s="108"/>
      <c r="L51" s="108"/>
      <c r="M51" s="92"/>
      <c r="N51" s="92"/>
      <c r="O51" s="100"/>
      <c r="P51" s="100"/>
      <c r="Q51" s="100"/>
      <c r="R51" s="100"/>
      <c r="S51" s="100"/>
      <c r="T51" s="100"/>
      <c r="U51" s="100"/>
      <c r="V51" s="100"/>
      <c r="W51" s="100"/>
      <c r="X51" s="100"/>
      <c r="Y51" s="100"/>
      <c r="Z51" s="100"/>
      <c r="AA51" s="100"/>
      <c r="AB51" s="100"/>
      <c r="AC51" s="100"/>
      <c r="AD51" s="100"/>
      <c r="AE51" s="100"/>
      <c r="AF51" s="100"/>
      <c r="AG51" s="100"/>
      <c r="AH51" s="100"/>
      <c r="AI51" s="92">
        <f t="shared" si="2"/>
        <v>0</v>
      </c>
    </row>
    <row r="52" spans="1:35" ht="15.75">
      <c r="A52" s="92"/>
      <c r="B52" s="101" t="s">
        <v>177</v>
      </c>
      <c r="C52" s="101" t="s">
        <v>171</v>
      </c>
      <c r="D52" s="101" t="s">
        <v>160</v>
      </c>
      <c r="E52" s="101" t="s">
        <v>160</v>
      </c>
      <c r="F52" s="101"/>
      <c r="G52" s="101"/>
      <c r="H52" s="101"/>
      <c r="I52" s="92"/>
      <c r="J52" s="92"/>
      <c r="K52" s="108"/>
      <c r="L52" s="108"/>
      <c r="M52" s="92"/>
      <c r="N52" s="92"/>
      <c r="O52" s="100"/>
      <c r="P52" s="100"/>
      <c r="Q52" s="100"/>
      <c r="R52" s="100"/>
      <c r="S52" s="100"/>
      <c r="T52" s="100"/>
      <c r="U52" s="100"/>
      <c r="V52" s="100"/>
      <c r="W52" s="100"/>
      <c r="X52" s="100"/>
      <c r="Y52" s="100"/>
      <c r="Z52" s="100"/>
      <c r="AA52" s="100"/>
      <c r="AB52" s="100"/>
      <c r="AC52" s="100"/>
      <c r="AD52" s="100"/>
      <c r="AE52" s="100"/>
      <c r="AF52" s="100"/>
      <c r="AG52" s="100"/>
      <c r="AH52" s="100"/>
      <c r="AI52" s="92">
        <f t="shared" si="2"/>
        <v>0</v>
      </c>
    </row>
    <row r="53" spans="1:35" ht="30">
      <c r="A53" s="92"/>
      <c r="B53" s="101" t="s">
        <v>178</v>
      </c>
      <c r="C53" s="101" t="s">
        <v>148</v>
      </c>
      <c r="D53" s="101" t="s">
        <v>160</v>
      </c>
      <c r="E53" s="101" t="s">
        <v>160</v>
      </c>
      <c r="F53" s="101"/>
      <c r="G53" s="101"/>
      <c r="H53" s="101"/>
      <c r="I53" s="92"/>
      <c r="J53" s="92"/>
      <c r="K53" s="108"/>
      <c r="L53" s="108"/>
      <c r="M53" s="92"/>
      <c r="N53" s="92"/>
      <c r="O53" s="100"/>
      <c r="P53" s="100"/>
      <c r="Q53" s="100"/>
      <c r="R53" s="100"/>
      <c r="S53" s="100"/>
      <c r="T53" s="100"/>
      <c r="U53" s="100"/>
      <c r="V53" s="100"/>
      <c r="W53" s="100"/>
      <c r="X53" s="100"/>
      <c r="Y53" s="100"/>
      <c r="Z53" s="100"/>
      <c r="AA53" s="100"/>
      <c r="AB53" s="100"/>
      <c r="AC53" s="100"/>
      <c r="AD53" s="100"/>
      <c r="AE53" s="100"/>
      <c r="AF53" s="100"/>
      <c r="AG53" s="100"/>
      <c r="AH53" s="100"/>
      <c r="AI53" s="92">
        <f t="shared" si="2"/>
        <v>0</v>
      </c>
    </row>
    <row r="54" spans="1:35" ht="30">
      <c r="A54" s="92"/>
      <c r="B54" s="101" t="s">
        <v>179</v>
      </c>
      <c r="C54" s="101" t="s">
        <v>171</v>
      </c>
      <c r="D54" s="101" t="s">
        <v>160</v>
      </c>
      <c r="E54" s="101" t="s">
        <v>160</v>
      </c>
      <c r="F54" s="101"/>
      <c r="G54" s="101"/>
      <c r="H54" s="101"/>
      <c r="I54" s="92"/>
      <c r="J54" s="92"/>
      <c r="K54" s="108"/>
      <c r="L54" s="108"/>
      <c r="M54" s="92"/>
      <c r="N54" s="92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  <c r="AA54" s="100"/>
      <c r="AB54" s="100"/>
      <c r="AC54" s="100"/>
      <c r="AD54" s="100"/>
      <c r="AE54" s="100"/>
      <c r="AF54" s="100"/>
      <c r="AG54" s="100"/>
      <c r="AH54" s="100"/>
      <c r="AI54" s="92">
        <f t="shared" si="2"/>
        <v>0</v>
      </c>
    </row>
    <row r="55" spans="1:35" ht="15.75">
      <c r="A55" s="92"/>
      <c r="B55" s="101" t="s">
        <v>180</v>
      </c>
      <c r="C55" s="101" t="s">
        <v>148</v>
      </c>
      <c r="D55" s="101" t="s">
        <v>160</v>
      </c>
      <c r="E55" s="101" t="s">
        <v>160</v>
      </c>
      <c r="F55" s="101"/>
      <c r="G55" s="101"/>
      <c r="H55" s="101"/>
      <c r="I55" s="92"/>
      <c r="J55" s="92"/>
      <c r="K55" s="108"/>
      <c r="L55" s="108"/>
      <c r="M55" s="92"/>
      <c r="N55" s="92"/>
      <c r="O55" s="100"/>
      <c r="P55" s="100"/>
      <c r="Q55" s="100"/>
      <c r="R55" s="100"/>
      <c r="S55" s="100"/>
      <c r="T55" s="100"/>
      <c r="U55" s="100"/>
      <c r="V55" s="100"/>
      <c r="W55" s="100"/>
      <c r="X55" s="100"/>
      <c r="Y55" s="100"/>
      <c r="Z55" s="100"/>
      <c r="AA55" s="100"/>
      <c r="AB55" s="100"/>
      <c r="AC55" s="100"/>
      <c r="AD55" s="100"/>
      <c r="AE55" s="100"/>
      <c r="AF55" s="100"/>
      <c r="AG55" s="100"/>
      <c r="AH55" s="100"/>
      <c r="AI55" s="92">
        <f t="shared" si="2"/>
        <v>0</v>
      </c>
    </row>
    <row r="56" spans="1:35" ht="15">
      <c r="A56" s="92"/>
      <c r="B56" s="101" t="s">
        <v>181</v>
      </c>
      <c r="C56" s="101" t="s">
        <v>148</v>
      </c>
      <c r="D56" s="101" t="s">
        <v>160</v>
      </c>
      <c r="E56" s="101" t="s">
        <v>160</v>
      </c>
      <c r="F56" s="101"/>
      <c r="G56" s="101"/>
      <c r="H56" s="101"/>
      <c r="I56" s="92"/>
      <c r="J56" s="92"/>
      <c r="K56" s="92"/>
      <c r="L56" s="92"/>
      <c r="M56" s="92"/>
      <c r="N56" s="92"/>
      <c r="O56" s="100"/>
      <c r="P56" s="100"/>
      <c r="Q56" s="100"/>
      <c r="R56" s="100"/>
      <c r="S56" s="100"/>
      <c r="T56" s="100"/>
      <c r="U56" s="100"/>
      <c r="V56" s="100"/>
      <c r="W56" s="100"/>
      <c r="X56" s="100"/>
      <c r="Y56" s="100"/>
      <c r="Z56" s="100"/>
      <c r="AA56" s="100"/>
      <c r="AB56" s="100"/>
      <c r="AC56" s="100"/>
      <c r="AD56" s="100"/>
      <c r="AE56" s="100"/>
      <c r="AF56" s="100"/>
      <c r="AG56" s="100"/>
      <c r="AH56" s="100"/>
      <c r="AI56" s="92">
        <f t="shared" si="2"/>
        <v>0</v>
      </c>
    </row>
    <row r="57" spans="1:35" ht="15">
      <c r="A57" s="92"/>
      <c r="B57" s="101" t="s">
        <v>182</v>
      </c>
      <c r="C57" s="101" t="s">
        <v>148</v>
      </c>
      <c r="D57" s="101" t="s">
        <v>160</v>
      </c>
      <c r="E57" s="101" t="s">
        <v>160</v>
      </c>
      <c r="F57" s="101"/>
      <c r="G57" s="101"/>
      <c r="H57" s="101"/>
      <c r="I57" s="92"/>
      <c r="J57" s="92"/>
      <c r="K57" s="92"/>
      <c r="L57" s="92"/>
      <c r="M57" s="92"/>
      <c r="N57" s="92"/>
      <c r="O57" s="100"/>
      <c r="P57" s="100"/>
      <c r="Q57" s="100"/>
      <c r="R57" s="100"/>
      <c r="S57" s="100"/>
      <c r="T57" s="100"/>
      <c r="U57" s="100"/>
      <c r="V57" s="100"/>
      <c r="W57" s="100"/>
      <c r="X57" s="100"/>
      <c r="Y57" s="100"/>
      <c r="Z57" s="100"/>
      <c r="AA57" s="100"/>
      <c r="AB57" s="100"/>
      <c r="AC57" s="100"/>
      <c r="AD57" s="100"/>
      <c r="AE57" s="100"/>
      <c r="AF57" s="100"/>
      <c r="AG57" s="100"/>
      <c r="AH57" s="100"/>
      <c r="AI57" s="92">
        <f t="shared" si="2"/>
        <v>0</v>
      </c>
    </row>
    <row r="58" spans="1:35" ht="28.5">
      <c r="A58" s="92"/>
      <c r="B58" s="109" t="s">
        <v>183</v>
      </c>
      <c r="C58" s="104" t="s">
        <v>160</v>
      </c>
      <c r="D58" s="104" t="s">
        <v>160</v>
      </c>
      <c r="E58" s="104" t="s">
        <v>160</v>
      </c>
      <c r="F58" s="104" t="s">
        <v>160</v>
      </c>
      <c r="G58" s="104" t="s">
        <v>160</v>
      </c>
      <c r="H58" s="104" t="s">
        <v>160</v>
      </c>
      <c r="I58" s="104" t="s">
        <v>160</v>
      </c>
      <c r="J58" s="104" t="s">
        <v>160</v>
      </c>
      <c r="K58" s="105">
        <f>SUM(K46:K57)</f>
        <v>0</v>
      </c>
      <c r="L58" s="104" t="s">
        <v>160</v>
      </c>
      <c r="M58" s="105">
        <f>SUM(M46:M57)</f>
        <v>0</v>
      </c>
      <c r="N58" s="104" t="s">
        <v>160</v>
      </c>
      <c r="O58" s="105">
        <f>SUM(O46:O57)</f>
        <v>0</v>
      </c>
      <c r="P58" s="104" t="s">
        <v>160</v>
      </c>
      <c r="Q58" s="105">
        <f>SUM(Q46:Q57)</f>
        <v>0</v>
      </c>
      <c r="R58" s="104" t="s">
        <v>160</v>
      </c>
      <c r="S58" s="105">
        <f>SUM(S46:S57)</f>
        <v>0</v>
      </c>
      <c r="T58" s="104" t="s">
        <v>160</v>
      </c>
      <c r="U58" s="105">
        <f>SUM(U46:U57)</f>
        <v>0</v>
      </c>
      <c r="V58" s="104" t="s">
        <v>160</v>
      </c>
      <c r="W58" s="105">
        <f>SUM(W46:W57)</f>
        <v>0</v>
      </c>
      <c r="X58" s="104" t="s">
        <v>160</v>
      </c>
      <c r="Y58" s="105">
        <f>SUM(Y46:Y57)</f>
        <v>0</v>
      </c>
      <c r="Z58" s="104" t="s">
        <v>160</v>
      </c>
      <c r="AA58" s="105">
        <f>SUM(AA46:AA57)</f>
        <v>0</v>
      </c>
      <c r="AB58" s="104" t="s">
        <v>160</v>
      </c>
      <c r="AC58" s="105">
        <f>SUM(AC46:AC57)</f>
        <v>0</v>
      </c>
      <c r="AD58" s="104" t="s">
        <v>160</v>
      </c>
      <c r="AE58" s="105">
        <f>SUM(AE46:AE57)</f>
        <v>0</v>
      </c>
      <c r="AF58" s="104" t="s">
        <v>160</v>
      </c>
      <c r="AG58" s="105">
        <f>SUM(AG46:AG57)</f>
        <v>0</v>
      </c>
      <c r="AH58" s="104" t="s">
        <v>160</v>
      </c>
      <c r="AI58" s="105">
        <f>SUM(AI46:AI57)</f>
        <v>0</v>
      </c>
    </row>
    <row r="59" spans="1:35" ht="66" customHeight="1">
      <c r="A59" s="110"/>
      <c r="B59" s="111" t="s">
        <v>184</v>
      </c>
      <c r="C59" s="112" t="s">
        <v>160</v>
      </c>
      <c r="D59" s="104" t="s">
        <v>160</v>
      </c>
      <c r="E59" s="104" t="s">
        <v>160</v>
      </c>
      <c r="F59" s="104" t="s">
        <v>160</v>
      </c>
      <c r="G59" s="104" t="s">
        <v>160</v>
      </c>
      <c r="H59" s="104" t="s">
        <v>160</v>
      </c>
      <c r="I59" s="104" t="s">
        <v>160</v>
      </c>
      <c r="J59" s="104" t="s">
        <v>160</v>
      </c>
      <c r="K59" s="105">
        <f>K58+K44+K38</f>
        <v>0</v>
      </c>
      <c r="L59" s="104" t="s">
        <v>160</v>
      </c>
      <c r="M59" s="105">
        <f>M58+M44+M38</f>
        <v>0</v>
      </c>
      <c r="N59" s="104" t="s">
        <v>160</v>
      </c>
      <c r="O59" s="105">
        <f>O58+O44+O38</f>
        <v>0</v>
      </c>
      <c r="P59" s="104" t="s">
        <v>160</v>
      </c>
      <c r="Q59" s="105">
        <f>Q58+Q44+Q38</f>
        <v>0</v>
      </c>
      <c r="R59" s="104" t="s">
        <v>160</v>
      </c>
      <c r="S59" s="105">
        <f>S58+S44+S38</f>
        <v>0</v>
      </c>
      <c r="T59" s="104" t="s">
        <v>160</v>
      </c>
      <c r="U59" s="105">
        <f>U58+U44+U38</f>
        <v>0</v>
      </c>
      <c r="V59" s="104" t="s">
        <v>160</v>
      </c>
      <c r="W59" s="105">
        <f>W58+W44+W38</f>
        <v>6407500</v>
      </c>
      <c r="X59" s="104" t="s">
        <v>160</v>
      </c>
      <c r="Y59" s="105">
        <f>Y58+Y44+Y38</f>
        <v>1750000</v>
      </c>
      <c r="Z59" s="104" t="s">
        <v>160</v>
      </c>
      <c r="AA59" s="105">
        <f>AA58+AA44+AA38</f>
        <v>0</v>
      </c>
      <c r="AB59" s="104" t="s">
        <v>160</v>
      </c>
      <c r="AC59" s="105">
        <f>AC58+AC44+AC38</f>
        <v>0</v>
      </c>
      <c r="AD59" s="104" t="s">
        <v>160</v>
      </c>
      <c r="AE59" s="105">
        <f>AE58+AE44+AE38</f>
        <v>0</v>
      </c>
      <c r="AF59" s="104" t="s">
        <v>160</v>
      </c>
      <c r="AG59" s="105">
        <f>AG58+AG44+AG38</f>
        <v>0</v>
      </c>
      <c r="AH59" s="104" t="s">
        <v>160</v>
      </c>
      <c r="AI59" s="105">
        <f>AI58+AI44+AI38</f>
        <v>8157500</v>
      </c>
    </row>
    <row r="60" spans="2:8" ht="15">
      <c r="B60" s="113" t="s">
        <v>185</v>
      </c>
      <c r="C60" s="113"/>
      <c r="D60" s="113"/>
      <c r="E60" s="113"/>
      <c r="F60" s="113"/>
      <c r="G60" s="113"/>
      <c r="H60" s="113"/>
    </row>
    <row r="61" spans="2:8" ht="15">
      <c r="B61" s="113"/>
      <c r="C61" s="113"/>
      <c r="D61" s="113"/>
      <c r="E61" s="113"/>
      <c r="F61" s="113"/>
      <c r="G61" s="113"/>
      <c r="H61" s="113"/>
    </row>
    <row r="62" spans="2:8" ht="15">
      <c r="B62" s="113"/>
      <c r="C62" s="113"/>
      <c r="D62" s="113"/>
      <c r="E62" s="113"/>
      <c r="F62" s="113"/>
      <c r="G62" s="113"/>
      <c r="H62" s="113"/>
    </row>
    <row r="63" spans="2:8" ht="15">
      <c r="B63" s="113" t="s">
        <v>186</v>
      </c>
      <c r="C63" s="113"/>
      <c r="D63" s="113"/>
      <c r="E63" s="113" t="s">
        <v>100</v>
      </c>
      <c r="F63" s="113"/>
      <c r="G63" s="113"/>
      <c r="H63" s="113"/>
    </row>
    <row r="64" spans="2:8" ht="6.75" customHeight="1">
      <c r="B64" s="113"/>
      <c r="C64" s="113"/>
      <c r="D64" s="113"/>
      <c r="E64" s="113"/>
      <c r="F64" s="113"/>
      <c r="G64" s="113"/>
      <c r="H64" s="113"/>
    </row>
    <row r="65" spans="2:8" ht="15">
      <c r="B65" s="113"/>
      <c r="C65" s="113"/>
      <c r="D65" s="113"/>
      <c r="E65" s="113"/>
      <c r="F65" s="113"/>
      <c r="G65" s="113"/>
      <c r="H65" s="113"/>
    </row>
    <row r="66" ht="12.75">
      <c r="B66" s="114" t="s">
        <v>187</v>
      </c>
    </row>
  </sheetData>
  <sheetProtection selectLockedCells="1" selectUnlockedCells="1"/>
  <mergeCells count="32">
    <mergeCell ref="AH9:AI9"/>
    <mergeCell ref="A11:AI11"/>
    <mergeCell ref="A39:AI39"/>
    <mergeCell ref="A45:AI45"/>
    <mergeCell ref="V9:W9"/>
    <mergeCell ref="X9:Y9"/>
    <mergeCell ref="Z9:AA9"/>
    <mergeCell ref="AB9:AC9"/>
    <mergeCell ref="AD9:AE9"/>
    <mergeCell ref="AF9:AG9"/>
    <mergeCell ref="J9:K9"/>
    <mergeCell ref="L9:M9"/>
    <mergeCell ref="N9:O9"/>
    <mergeCell ref="P9:Q9"/>
    <mergeCell ref="R9:S9"/>
    <mergeCell ref="T9:U9"/>
    <mergeCell ref="D9:D10"/>
    <mergeCell ref="E9:E10"/>
    <mergeCell ref="F9:F10"/>
    <mergeCell ref="G9:G10"/>
    <mergeCell ref="H9:H10"/>
    <mergeCell ref="I9:I10"/>
    <mergeCell ref="B3:AG3"/>
    <mergeCell ref="A4:AG4"/>
    <mergeCell ref="A5:AG6"/>
    <mergeCell ref="A7:A10"/>
    <mergeCell ref="B7:B10"/>
    <mergeCell ref="C7:C10"/>
    <mergeCell ref="D7:F8"/>
    <mergeCell ref="G7:AI7"/>
    <mergeCell ref="G8:I8"/>
    <mergeCell ref="J8:AI8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P19"/>
  <sheetViews>
    <sheetView zoomScale="78" zoomScaleNormal="78" zoomScaleSheetLayoutView="85" zoomScalePageLayoutView="0" workbookViewId="0" topLeftCell="A4">
      <selection activeCell="M7" sqref="M7"/>
    </sheetView>
  </sheetViews>
  <sheetFormatPr defaultColWidth="14.25390625" defaultRowHeight="12.75"/>
  <cols>
    <col min="1" max="1" width="7.25390625" style="115" customWidth="1"/>
    <col min="2" max="2" width="23.375" style="115" customWidth="1"/>
    <col min="3" max="3" width="12.25390625" style="115" customWidth="1"/>
    <col min="4" max="4" width="11.75390625" style="115" customWidth="1"/>
    <col min="5" max="5" width="11.875" style="115" customWidth="1"/>
    <col min="6" max="6" width="10.25390625" style="115" customWidth="1"/>
    <col min="7" max="7" width="10.875" style="115" customWidth="1"/>
    <col min="8" max="8" width="11.00390625" style="115" customWidth="1"/>
    <col min="9" max="9" width="12.25390625" style="115" customWidth="1"/>
    <col min="10" max="10" width="10.375" style="115" customWidth="1"/>
    <col min="11" max="11" width="11.875" style="115" customWidth="1"/>
    <col min="12" max="12" width="12.625" style="115" customWidth="1"/>
    <col min="13" max="13" width="11.75390625" style="115" customWidth="1"/>
    <col min="14" max="14" width="10.625" style="115" customWidth="1"/>
    <col min="15" max="241" width="14.25390625" style="115" customWidth="1"/>
    <col min="242" max="16384" width="14.25390625" style="116" customWidth="1"/>
  </cols>
  <sheetData>
    <row r="1" spans="2:16" ht="15.75" customHeight="1">
      <c r="B1" s="117"/>
      <c r="C1" s="117"/>
      <c r="D1" s="117"/>
      <c r="O1" s="22" t="s">
        <v>188</v>
      </c>
      <c r="P1" s="1"/>
    </row>
    <row r="2" spans="2:4" ht="14.25" customHeight="1">
      <c r="B2" s="118"/>
      <c r="C2" s="118"/>
      <c r="D2" s="119"/>
    </row>
    <row r="3" spans="1:16" ht="35.25" customHeight="1">
      <c r="A3" s="134" t="s">
        <v>189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</row>
    <row r="4" spans="1:16" ht="18.7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120" t="s">
        <v>190</v>
      </c>
    </row>
    <row r="5" spans="1:16" ht="29.25" customHeight="1">
      <c r="A5" s="149" t="s">
        <v>75</v>
      </c>
      <c r="B5" s="150" t="s">
        <v>191</v>
      </c>
      <c r="C5" s="150" t="s">
        <v>192</v>
      </c>
      <c r="D5" s="151" t="s">
        <v>193</v>
      </c>
      <c r="E5" s="151"/>
      <c r="F5" s="151"/>
      <c r="G5" s="151"/>
      <c r="H5" s="151"/>
      <c r="I5" s="151"/>
      <c r="J5" s="151"/>
      <c r="K5" s="151"/>
      <c r="L5" s="151"/>
      <c r="M5" s="151"/>
      <c r="N5" s="151"/>
      <c r="O5" s="151"/>
      <c r="P5" s="150" t="s">
        <v>194</v>
      </c>
    </row>
    <row r="6" spans="1:16" ht="54.75" customHeight="1">
      <c r="A6" s="149"/>
      <c r="B6" s="150"/>
      <c r="C6" s="150"/>
      <c r="D6" s="121" t="s">
        <v>115</v>
      </c>
      <c r="E6" s="122" t="s">
        <v>116</v>
      </c>
      <c r="F6" s="122" t="s">
        <v>117</v>
      </c>
      <c r="G6" s="123" t="s">
        <v>118</v>
      </c>
      <c r="H6" s="123" t="s">
        <v>119</v>
      </c>
      <c r="I6" s="123" t="s">
        <v>120</v>
      </c>
      <c r="J6" s="123" t="s">
        <v>121</v>
      </c>
      <c r="K6" s="123" t="s">
        <v>122</v>
      </c>
      <c r="L6" s="123" t="s">
        <v>123</v>
      </c>
      <c r="M6" s="123" t="s">
        <v>124</v>
      </c>
      <c r="N6" s="123" t="s">
        <v>125</v>
      </c>
      <c r="O6" s="124" t="s">
        <v>126</v>
      </c>
      <c r="P6" s="150"/>
    </row>
    <row r="7" spans="1:16" s="22" customFormat="1" ht="102" customHeight="1">
      <c r="A7" s="125">
        <v>1</v>
      </c>
      <c r="B7" s="126" t="s">
        <v>195</v>
      </c>
      <c r="C7" s="126" t="s">
        <v>196</v>
      </c>
      <c r="D7" s="127">
        <v>17000</v>
      </c>
      <c r="E7" s="127">
        <v>17000</v>
      </c>
      <c r="F7" s="127">
        <v>17000</v>
      </c>
      <c r="G7" s="127">
        <v>17000</v>
      </c>
      <c r="H7" s="127">
        <v>17000</v>
      </c>
      <c r="I7" s="127">
        <v>17000</v>
      </c>
      <c r="J7" s="127">
        <v>17000</v>
      </c>
      <c r="K7" s="127">
        <v>250000</v>
      </c>
      <c r="L7" s="127">
        <v>550000</v>
      </c>
      <c r="M7" s="127">
        <v>17000</v>
      </c>
      <c r="N7" s="127">
        <v>17000</v>
      </c>
      <c r="O7" s="127">
        <v>17000</v>
      </c>
      <c r="P7" s="128">
        <f>SUM(D7:O7)</f>
        <v>970000</v>
      </c>
    </row>
    <row r="8" spans="1:16" ht="39.75" customHeight="1">
      <c r="A8" s="125"/>
      <c r="B8" s="129" t="s">
        <v>197</v>
      </c>
      <c r="C8" s="129"/>
      <c r="D8" s="130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2"/>
    </row>
    <row r="9" ht="15.75" customHeight="1"/>
    <row r="10" ht="15.75" customHeight="1"/>
    <row r="11" ht="15.75" customHeight="1"/>
    <row r="14" spans="1:12" ht="20.25">
      <c r="A14" s="22" t="s">
        <v>43</v>
      </c>
      <c r="B14" s="133"/>
      <c r="C14" s="133"/>
      <c r="D14" s="133"/>
      <c r="E14" s="133"/>
      <c r="F14" s="133"/>
      <c r="G14" s="22" t="s">
        <v>18</v>
      </c>
      <c r="L14" s="22" t="s">
        <v>19</v>
      </c>
    </row>
    <row r="15" spans="1:14" ht="20.25">
      <c r="A15" s="22"/>
      <c r="B15" s="133"/>
      <c r="C15" s="133"/>
      <c r="D15" s="133"/>
      <c r="E15" s="133"/>
      <c r="F15" s="133"/>
      <c r="G15" s="23"/>
      <c r="H15" s="152" t="s">
        <v>20</v>
      </c>
      <c r="I15" s="152"/>
      <c r="L15" s="23"/>
      <c r="N15" s="23" t="s">
        <v>21</v>
      </c>
    </row>
    <row r="16" spans="1:7" ht="20.25">
      <c r="A16" s="1"/>
      <c r="B16" s="133"/>
      <c r="C16" s="133"/>
      <c r="D16" s="133"/>
      <c r="E16" s="133"/>
      <c r="F16" s="133"/>
      <c r="G16" s="133"/>
    </row>
    <row r="17" spans="1:7" ht="20.25">
      <c r="A17" s="1"/>
      <c r="B17" s="133"/>
      <c r="C17" s="133"/>
      <c r="D17" s="133"/>
      <c r="E17" s="133"/>
      <c r="F17" s="133"/>
      <c r="G17" s="133"/>
    </row>
    <row r="18" ht="20.25">
      <c r="A18" s="24" t="s">
        <v>22</v>
      </c>
    </row>
    <row r="19" ht="20.25">
      <c r="A19" s="24" t="s">
        <v>23</v>
      </c>
    </row>
  </sheetData>
  <sheetProtection selectLockedCells="1" selectUnlockedCells="1"/>
  <mergeCells count="7">
    <mergeCell ref="H15:I15"/>
    <mergeCell ref="A3:P3"/>
    <mergeCell ref="A5:A6"/>
    <mergeCell ref="B5:B6"/>
    <mergeCell ref="C5:C6"/>
    <mergeCell ref="D5:O5"/>
    <mergeCell ref="P5:P6"/>
  </mergeCells>
  <printOptions/>
  <pageMargins left="0.7875" right="0.7875" top="0.7875" bottom="0.7875" header="0.5118110236220472" footer="0.5118110236220472"/>
  <pageSetup horizontalDpi="300" verticalDpi="300" orientation="landscape" paperSize="9" scale="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Майя</dc:creator>
  <cp:keywords/>
  <dc:description/>
  <cp:lastModifiedBy>Майя</cp:lastModifiedBy>
  <dcterms:created xsi:type="dcterms:W3CDTF">2023-06-08T10:12:04Z</dcterms:created>
  <dcterms:modified xsi:type="dcterms:W3CDTF">2023-06-08T10:12:05Z</dcterms:modified>
  <cp:category/>
  <cp:version/>
  <cp:contentType/>
  <cp:contentStatus/>
</cp:coreProperties>
</file>